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0_2023=====\P0_ANZ_31_非平行\"/>
    </mc:Choice>
  </mc:AlternateContent>
  <xr:revisionPtr revIDLastSave="0" documentId="13_ncr:1_{23C681A3-E4F0-4872-9C64-353315E4B71C}" xr6:coauthVersionLast="47" xr6:coauthVersionMax="47" xr10:uidLastSave="{00000000-0000-0000-0000-000000000000}"/>
  <bookViews>
    <workbookView xWindow="1330" yWindow="50" windowWidth="17870" windowHeight="10750" xr2:uid="{D3F86FC9-7FA6-41FF-A874-67E6946FE526}"/>
  </bookViews>
  <sheets>
    <sheet name="平行線図" sheetId="1" r:id="rId1"/>
    <sheet name="平行線" sheetId="2" r:id="rId2"/>
    <sheet name="非平行線" sheetId="5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1" i="5" l="1"/>
  <c r="P28" i="5"/>
  <c r="P27" i="5"/>
  <c r="S22" i="5"/>
  <c r="S19" i="5"/>
  <c r="S18" i="5"/>
  <c r="Q9" i="2"/>
  <c r="S13" i="5"/>
  <c r="S10" i="5"/>
  <c r="S9" i="5"/>
  <c r="E14" i="5"/>
  <c r="E13" i="5"/>
  <c r="E12" i="5"/>
  <c r="E11" i="5"/>
  <c r="E10" i="5"/>
  <c r="E9" i="5"/>
  <c r="E8" i="5"/>
  <c r="E7" i="5"/>
  <c r="Q13" i="2"/>
  <c r="R9" i="2"/>
  <c r="Q10" i="2"/>
  <c r="E8" i="2" l="1"/>
  <c r="E9" i="2"/>
  <c r="E10" i="2"/>
  <c r="E11" i="2"/>
  <c r="E12" i="2"/>
  <c r="E13" i="2"/>
  <c r="E14" i="2"/>
  <c r="E7" i="2"/>
</calcChain>
</file>

<file path=xl/sharedStrings.xml><?xml version="1.0" encoding="utf-8"?>
<sst xmlns="http://schemas.openxmlformats.org/spreadsheetml/2006/main" count="83" uniqueCount="48">
  <si>
    <t>dose</t>
    <phoneticPr fontId="1"/>
  </si>
  <si>
    <t>x</t>
    <phoneticPr fontId="1"/>
  </si>
  <si>
    <t>S</t>
    <phoneticPr fontId="1"/>
  </si>
  <si>
    <t>T</t>
    <phoneticPr fontId="1"/>
  </si>
  <si>
    <t>Y^S</t>
    <phoneticPr fontId="1"/>
  </si>
  <si>
    <t>Y^T</t>
    <phoneticPr fontId="1"/>
  </si>
  <si>
    <t>YS</t>
    <phoneticPr fontId="1"/>
  </si>
  <si>
    <t>YT</t>
    <phoneticPr fontId="1"/>
  </si>
  <si>
    <t>a</t>
    <phoneticPr fontId="1"/>
  </si>
  <si>
    <t>y</t>
    <phoneticPr fontId="1"/>
  </si>
  <si>
    <t xml:space="preserve">t </t>
  </si>
  <si>
    <r>
      <rPr>
        <sz val="10"/>
        <color theme="1"/>
        <rFont val="ＭＳ Ｐ明朝"/>
        <family val="1"/>
        <charset val="128"/>
      </rPr>
      <t>薬</t>
    </r>
    <rPh sb="0" eb="1">
      <t>クスリ</t>
    </rPh>
    <phoneticPr fontId="1"/>
  </si>
  <si>
    <r>
      <rPr>
        <sz val="10"/>
        <color theme="1"/>
        <rFont val="ＭＳ Ｐ明朝"/>
        <family val="1"/>
        <charset val="128"/>
      </rPr>
      <t>分散分析表</t>
    </r>
  </si>
  <si>
    <r>
      <rPr>
        <sz val="10"/>
        <color theme="1"/>
        <rFont val="ＭＳ Ｐ明朝"/>
        <family val="1"/>
        <charset val="128"/>
      </rPr>
      <t>自由度</t>
    </r>
  </si>
  <si>
    <r>
      <rPr>
        <sz val="10"/>
        <color theme="1"/>
        <rFont val="ＭＳ Ｐ明朝"/>
        <family val="1"/>
        <charset val="128"/>
      </rPr>
      <t>変動</t>
    </r>
  </si>
  <si>
    <r>
      <rPr>
        <sz val="10"/>
        <color theme="1"/>
        <rFont val="ＭＳ Ｐ明朝"/>
        <family val="1"/>
        <charset val="128"/>
      </rPr>
      <t>分散</t>
    </r>
  </si>
  <si>
    <r>
      <rPr>
        <sz val="10"/>
        <color theme="1"/>
        <rFont val="ＭＳ Ｐ明朝"/>
        <family val="1"/>
        <charset val="128"/>
      </rPr>
      <t>回帰</t>
    </r>
  </si>
  <si>
    <r>
      <rPr>
        <sz val="10"/>
        <color theme="1"/>
        <rFont val="ＭＳ Ｐ明朝"/>
        <family val="1"/>
        <charset val="128"/>
      </rPr>
      <t>残差</t>
    </r>
  </si>
  <si>
    <r>
      <rPr>
        <sz val="10"/>
        <color theme="1"/>
        <rFont val="ＭＳ Ｐ明朝"/>
        <family val="1"/>
        <charset val="128"/>
      </rPr>
      <t>合計</t>
    </r>
  </si>
  <si>
    <r>
      <rPr>
        <sz val="10"/>
        <color theme="1"/>
        <rFont val="ＭＳ Ｐ明朝"/>
        <family val="1"/>
        <charset val="128"/>
      </rPr>
      <t>係数</t>
    </r>
  </si>
  <si>
    <r>
      <rPr>
        <sz val="10"/>
        <color theme="1"/>
        <rFont val="ＭＳ Ｐ明朝"/>
        <family val="1"/>
        <charset val="128"/>
      </rPr>
      <t>標準誤差</t>
    </r>
  </si>
  <si>
    <r>
      <rPr>
        <sz val="10"/>
        <color theme="1"/>
        <rFont val="ＭＳ Ｐ明朝"/>
        <family val="1"/>
        <charset val="128"/>
      </rPr>
      <t>切片</t>
    </r>
  </si>
  <si>
    <r>
      <t>P</t>
    </r>
    <r>
      <rPr>
        <sz val="10"/>
        <color theme="1"/>
        <rFont val="ＭＳ Ｐ明朝"/>
        <family val="1"/>
        <charset val="128"/>
      </rPr>
      <t>値</t>
    </r>
    <phoneticPr fontId="1"/>
  </si>
  <si>
    <r>
      <rPr>
        <sz val="10"/>
        <color theme="1"/>
        <rFont val="ＭＳ Ｐ明朝"/>
        <family val="1"/>
        <charset val="128"/>
      </rPr>
      <t>分散比</t>
    </r>
    <phoneticPr fontId="1"/>
  </si>
  <si>
    <r>
      <t xml:space="preserve">S:  </t>
    </r>
    <r>
      <rPr>
        <i/>
        <sz val="10"/>
        <color theme="1"/>
        <rFont val="Times New Roman"/>
        <family val="1"/>
      </rPr>
      <t>a</t>
    </r>
    <r>
      <rPr>
        <sz val="10"/>
        <color theme="1"/>
        <rFont val="Times New Roman"/>
        <family val="1"/>
      </rPr>
      <t>=0</t>
    </r>
    <r>
      <rPr>
        <sz val="10"/>
        <color theme="1"/>
        <rFont val="ＭＳ Ｐ明朝"/>
        <family val="1"/>
        <charset val="128"/>
      </rPr>
      <t>，</t>
    </r>
    <r>
      <rPr>
        <sz val="10"/>
        <color theme="1"/>
        <rFont val="Times New Roman"/>
        <family val="1"/>
      </rPr>
      <t xml:space="preserve">  T:</t>
    </r>
    <r>
      <rPr>
        <i/>
        <sz val="10"/>
        <color theme="1"/>
        <rFont val="Times New Roman"/>
        <family val="1"/>
      </rPr>
      <t xml:space="preserve"> a</t>
    </r>
    <r>
      <rPr>
        <sz val="10"/>
        <color theme="1"/>
        <rFont val="Times New Roman"/>
        <family val="1"/>
      </rPr>
      <t>=1</t>
    </r>
    <phoneticPr fontId="1"/>
  </si>
  <si>
    <t>ax</t>
    <phoneticPr fontId="1"/>
  </si>
  <si>
    <r>
      <t>log10(</t>
    </r>
    <r>
      <rPr>
        <i/>
        <sz val="10"/>
        <color theme="1"/>
        <rFont val="Times New Roman"/>
        <family val="1"/>
      </rPr>
      <t>dose</t>
    </r>
    <r>
      <rPr>
        <sz val="10"/>
        <color theme="1"/>
        <rFont val="Times New Roman"/>
        <family val="1"/>
      </rPr>
      <t>)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</si>
  <si>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T</t>
    </r>
    <r>
      <rPr>
        <sz val="10"/>
        <color theme="1"/>
        <rFont val="Times New Roman"/>
        <family val="1"/>
      </rPr>
      <t xml:space="preserve"> = 10 + 33.22</t>
    </r>
    <r>
      <rPr>
        <i/>
        <sz val="10"/>
        <color theme="1"/>
        <rFont val="Times New Roman"/>
        <family val="1"/>
      </rPr>
      <t>x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</si>
  <si>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S</t>
    </r>
    <r>
      <rPr>
        <sz val="10"/>
        <color theme="1"/>
        <rFont val="Times New Roman"/>
        <family val="1"/>
      </rPr>
      <t xml:space="preserve"> =   0 + 33.22</t>
    </r>
    <r>
      <rPr>
        <i/>
        <sz val="10"/>
        <color theme="1"/>
        <rFont val="Times New Roman"/>
        <family val="1"/>
      </rPr>
      <t>x</t>
    </r>
    <phoneticPr fontId="1"/>
  </si>
  <si>
    <r>
      <rPr>
        <b/>
        <i/>
        <sz val="10"/>
        <color theme="1"/>
        <rFont val="Times New Roman"/>
        <family val="1"/>
      </rPr>
      <t>y</t>
    </r>
    <r>
      <rPr>
        <b/>
        <vertAlign val="subscript"/>
        <sz val="10"/>
        <color theme="1"/>
        <rFont val="Times New Roman"/>
        <family val="1"/>
      </rPr>
      <t>S</t>
    </r>
    <r>
      <rPr>
        <b/>
        <sz val="10"/>
        <color theme="1"/>
        <rFont val="Times New Roman"/>
        <family val="1"/>
      </rPr>
      <t xml:space="preserve"> = 1.4 + 31.89 </t>
    </r>
    <r>
      <rPr>
        <b/>
        <i/>
        <sz val="10"/>
        <color theme="1"/>
        <rFont val="Times New Roman"/>
        <family val="1"/>
      </rPr>
      <t>x</t>
    </r>
    <phoneticPr fontId="1"/>
  </si>
  <si>
    <r>
      <rPr>
        <b/>
        <i/>
        <sz val="10"/>
        <color theme="1"/>
        <rFont val="Times New Roman"/>
        <family val="1"/>
      </rPr>
      <t>y</t>
    </r>
    <r>
      <rPr>
        <b/>
        <vertAlign val="subscript"/>
        <sz val="10"/>
        <color theme="1"/>
        <rFont val="Times New Roman"/>
        <family val="1"/>
      </rPr>
      <t>T</t>
    </r>
    <r>
      <rPr>
        <b/>
        <sz val="10"/>
        <color theme="1"/>
        <rFont val="Times New Roman"/>
        <family val="1"/>
      </rPr>
      <t xml:space="preserve"> = (1.4+7.6) + (31.89+2.65) </t>
    </r>
    <r>
      <rPr>
        <b/>
        <i/>
        <sz val="10"/>
        <color theme="1"/>
        <rFont val="Times New Roman"/>
        <family val="1"/>
      </rPr>
      <t>x</t>
    </r>
    <phoneticPr fontId="1"/>
  </si>
  <si>
    <t>x</t>
    <phoneticPr fontId="1"/>
  </si>
  <si>
    <t>y</t>
    <phoneticPr fontId="1"/>
  </si>
  <si>
    <r>
      <rPr>
        <b/>
        <i/>
        <sz val="10"/>
        <color theme="1"/>
        <rFont val="Times New Roman"/>
        <family val="1"/>
      </rPr>
      <t>ρ</t>
    </r>
    <r>
      <rPr>
        <b/>
        <vertAlign val="subscript"/>
        <sz val="10"/>
        <color rgb="FFFF0000"/>
        <rFont val="Times New Roman"/>
        <family val="1"/>
      </rPr>
      <t>(y=40)</t>
    </r>
    <r>
      <rPr>
        <b/>
        <sz val="10"/>
        <color theme="1"/>
        <rFont val="Times New Roman"/>
        <family val="1"/>
      </rPr>
      <t xml:space="preserve"> =  10^(</t>
    </r>
    <r>
      <rPr>
        <b/>
        <sz val="10"/>
        <color rgb="FFFF0000"/>
        <rFont val="Times New Roman"/>
        <family val="1"/>
      </rPr>
      <t>1.2104</t>
    </r>
    <r>
      <rPr>
        <b/>
        <sz val="10"/>
        <color rgb="FFFF0000"/>
        <rFont val="Symbol"/>
        <family val="1"/>
        <charset val="2"/>
      </rPr>
      <t>-</t>
    </r>
    <r>
      <rPr>
        <b/>
        <sz val="10"/>
        <color rgb="FFFF0000"/>
        <rFont val="Times New Roman"/>
        <family val="1"/>
      </rPr>
      <t>0.8973</t>
    </r>
    <r>
      <rPr>
        <b/>
        <sz val="10"/>
        <color theme="1"/>
        <rFont val="Times New Roman"/>
        <family val="1"/>
      </rPr>
      <t xml:space="preserve">) = </t>
    </r>
    <r>
      <rPr>
        <b/>
        <sz val="10"/>
        <color rgb="FFFF0000"/>
        <rFont val="Times New Roman"/>
        <family val="1"/>
      </rPr>
      <t>2.0563</t>
    </r>
    <phoneticPr fontId="1"/>
  </si>
  <si>
    <r>
      <rPr>
        <i/>
        <sz val="10"/>
        <color theme="1"/>
        <rFont val="Times New Roman"/>
        <family val="1"/>
      </rPr>
      <t>x</t>
    </r>
    <r>
      <rPr>
        <vertAlign val="superscript"/>
        <sz val="10"/>
        <color theme="1"/>
        <rFont val="Times New Roman"/>
        <family val="1"/>
      </rPr>
      <t>T</t>
    </r>
    <r>
      <rPr>
        <vertAlign val="subscript"/>
        <sz val="10"/>
        <color theme="1"/>
        <rFont val="Times New Roman"/>
        <family val="1"/>
      </rPr>
      <t>(</t>
    </r>
    <r>
      <rPr>
        <i/>
        <vertAlign val="subscript"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=40)</t>
    </r>
    <r>
      <rPr>
        <sz val="10"/>
        <color theme="1"/>
        <rFont val="Times New Roman"/>
        <family val="1"/>
      </rPr>
      <t xml:space="preserve"> = (40</t>
    </r>
    <r>
      <rPr>
        <sz val="10"/>
        <color theme="1"/>
        <rFont val="Symbol"/>
        <family val="1"/>
        <charset val="2"/>
      </rPr>
      <t>-</t>
    </r>
    <r>
      <rPr>
        <sz val="10"/>
        <color theme="1"/>
        <rFont val="Times New Roman"/>
        <family val="1"/>
      </rPr>
      <t xml:space="preserve">10) / 33.22 = </t>
    </r>
    <r>
      <rPr>
        <b/>
        <sz val="10"/>
        <color theme="4" tint="-0.249977111117893"/>
        <rFont val="Times New Roman"/>
        <family val="1"/>
      </rPr>
      <t>0.9031</t>
    </r>
    <phoneticPr fontId="1"/>
  </si>
  <si>
    <r>
      <rPr>
        <i/>
        <sz val="10"/>
        <color theme="1"/>
        <rFont val="Times New Roman"/>
        <family val="1"/>
      </rPr>
      <t>x</t>
    </r>
    <r>
      <rPr>
        <vertAlign val="superscript"/>
        <sz val="10"/>
        <color theme="1"/>
        <rFont val="Times New Roman"/>
        <family val="1"/>
      </rPr>
      <t>S</t>
    </r>
    <r>
      <rPr>
        <vertAlign val="subscript"/>
        <sz val="10"/>
        <color theme="1"/>
        <rFont val="Times New Roman"/>
        <family val="1"/>
      </rPr>
      <t>(</t>
    </r>
    <r>
      <rPr>
        <i/>
        <vertAlign val="subscript"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=40)</t>
    </r>
    <r>
      <rPr>
        <sz val="10"/>
        <color theme="1"/>
        <rFont val="Times New Roman"/>
        <family val="1"/>
      </rPr>
      <t xml:space="preserve"> = 40 / 33.22 = </t>
    </r>
    <r>
      <rPr>
        <b/>
        <sz val="10"/>
        <color rgb="FFFF0000"/>
        <rFont val="Times New Roman"/>
        <family val="1"/>
      </rPr>
      <t>1.2041</t>
    </r>
    <phoneticPr fontId="1"/>
  </si>
  <si>
    <r>
      <rPr>
        <b/>
        <i/>
        <sz val="10"/>
        <color theme="1"/>
        <rFont val="Times New Roman"/>
        <family val="1"/>
      </rPr>
      <t>x</t>
    </r>
    <r>
      <rPr>
        <b/>
        <vertAlign val="superscript"/>
        <sz val="10"/>
        <color theme="1"/>
        <rFont val="Times New Roman"/>
        <family val="1"/>
      </rPr>
      <t>S</t>
    </r>
    <r>
      <rPr>
        <b/>
        <vertAlign val="subscript"/>
        <sz val="10"/>
        <color theme="1"/>
        <rFont val="Times New Roman"/>
        <family val="1"/>
      </rPr>
      <t>(</t>
    </r>
    <r>
      <rPr>
        <b/>
        <i/>
        <vertAlign val="subscript"/>
        <sz val="10"/>
        <color theme="1"/>
        <rFont val="Times New Roman"/>
        <family val="1"/>
      </rPr>
      <t>y</t>
    </r>
    <r>
      <rPr>
        <b/>
        <vertAlign val="subscript"/>
        <sz val="10"/>
        <color theme="1"/>
        <rFont val="Times New Roman"/>
        <family val="1"/>
      </rPr>
      <t>=30)</t>
    </r>
    <r>
      <rPr>
        <b/>
        <sz val="10"/>
        <color theme="1"/>
        <rFont val="Times New Roman"/>
        <family val="1"/>
      </rPr>
      <t xml:space="preserve"> = (30</t>
    </r>
    <r>
      <rPr>
        <b/>
        <sz val="10"/>
        <color theme="1"/>
        <rFont val="Symbol"/>
        <family val="1"/>
        <charset val="2"/>
      </rPr>
      <t>-</t>
    </r>
    <r>
      <rPr>
        <b/>
        <sz val="10"/>
        <color theme="1"/>
        <rFont val="Times New Roman"/>
        <family val="1"/>
      </rPr>
      <t>1.4) /31.89 =</t>
    </r>
    <r>
      <rPr>
        <b/>
        <sz val="10"/>
        <color rgb="FFFF0000"/>
        <rFont val="Times New Roman"/>
        <family val="1"/>
      </rPr>
      <t xml:space="preserve"> </t>
    </r>
    <r>
      <rPr>
        <b/>
        <sz val="10"/>
        <color theme="4" tint="-0.249977111117893"/>
        <rFont val="Times New Roman"/>
        <family val="1"/>
      </rPr>
      <t>1.2104</t>
    </r>
    <phoneticPr fontId="1"/>
  </si>
  <si>
    <r>
      <rPr>
        <b/>
        <i/>
        <sz val="10"/>
        <color theme="1"/>
        <rFont val="Times New Roman"/>
        <family val="1"/>
      </rPr>
      <t>ρ</t>
    </r>
    <r>
      <rPr>
        <b/>
        <vertAlign val="subscript"/>
        <sz val="10"/>
        <color rgb="FFFF0000"/>
        <rFont val="Times New Roman"/>
        <family val="1"/>
      </rPr>
      <t>(</t>
    </r>
    <r>
      <rPr>
        <b/>
        <i/>
        <vertAlign val="subscript"/>
        <sz val="10"/>
        <color rgb="FFFF0000"/>
        <rFont val="Times New Roman"/>
        <family val="1"/>
      </rPr>
      <t>y</t>
    </r>
    <r>
      <rPr>
        <b/>
        <vertAlign val="subscript"/>
        <sz val="10"/>
        <color rgb="FFFF0000"/>
        <rFont val="Times New Roman"/>
        <family val="1"/>
      </rPr>
      <t>=30)</t>
    </r>
    <r>
      <rPr>
        <b/>
        <vertAlign val="subscript"/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=  10^(</t>
    </r>
    <r>
      <rPr>
        <b/>
        <sz val="10"/>
        <color theme="4" tint="-0.249977111117893"/>
        <rFont val="Times New Roman"/>
        <family val="1"/>
      </rPr>
      <t>0.8968</t>
    </r>
    <r>
      <rPr>
        <b/>
        <sz val="10"/>
        <color rgb="FFFF0000"/>
        <rFont val="Symbol"/>
        <family val="1"/>
        <charset val="2"/>
      </rPr>
      <t>-</t>
    </r>
    <r>
      <rPr>
        <b/>
        <sz val="10"/>
        <color theme="4" tint="-0.249977111117893"/>
        <rFont val="Times New Roman"/>
        <family val="1"/>
      </rPr>
      <t>0.6978</t>
    </r>
    <r>
      <rPr>
        <b/>
        <sz val="10"/>
        <color theme="1"/>
        <rFont val="Times New Roman"/>
        <family val="1"/>
      </rPr>
      <t>) =</t>
    </r>
    <r>
      <rPr>
        <b/>
        <sz val="10"/>
        <color rgb="FFFF0000"/>
        <rFont val="Times New Roman"/>
        <family val="1"/>
      </rPr>
      <t xml:space="preserve"> </t>
    </r>
    <r>
      <rPr>
        <b/>
        <sz val="10"/>
        <color theme="4" tint="-0.249977111117893"/>
        <rFont val="Times New Roman"/>
        <family val="1"/>
      </rPr>
      <t>1.9452</t>
    </r>
    <phoneticPr fontId="1"/>
  </si>
  <si>
    <r>
      <rPr>
        <b/>
        <i/>
        <sz val="10"/>
        <color theme="1"/>
        <rFont val="Times New Roman"/>
        <family val="1"/>
      </rPr>
      <t>y</t>
    </r>
    <r>
      <rPr>
        <b/>
        <vertAlign val="subscript"/>
        <sz val="10"/>
        <color theme="1"/>
        <rFont val="Times New Roman"/>
        <family val="1"/>
      </rPr>
      <t>T</t>
    </r>
    <r>
      <rPr>
        <b/>
        <sz val="10"/>
        <color theme="1"/>
        <rFont val="Times New Roman"/>
        <family val="1"/>
      </rPr>
      <t xml:space="preserve"> = (1.4+7.6) + (31.89+2.66) </t>
    </r>
    <r>
      <rPr>
        <b/>
        <i/>
        <sz val="10"/>
        <color theme="1"/>
        <rFont val="Times New Roman"/>
        <family val="1"/>
      </rPr>
      <t>x</t>
    </r>
    <phoneticPr fontId="1"/>
  </si>
  <si>
    <r>
      <rPr>
        <b/>
        <i/>
        <sz val="10"/>
        <color theme="1"/>
        <rFont val="Times New Roman"/>
        <family val="1"/>
      </rPr>
      <t>x</t>
    </r>
    <r>
      <rPr>
        <b/>
        <vertAlign val="superscript"/>
        <sz val="10"/>
        <color theme="1"/>
        <rFont val="Times New Roman"/>
        <family val="1"/>
      </rPr>
      <t>S</t>
    </r>
    <r>
      <rPr>
        <vertAlign val="subscript"/>
        <sz val="10"/>
        <color theme="1"/>
        <rFont val="Times New Roman"/>
        <family val="1"/>
      </rPr>
      <t>(</t>
    </r>
    <r>
      <rPr>
        <b/>
        <i/>
        <vertAlign val="subscript"/>
        <sz val="10"/>
        <color theme="1"/>
        <rFont val="Times New Roman"/>
        <family val="1"/>
      </rPr>
      <t>y</t>
    </r>
    <r>
      <rPr>
        <b/>
        <vertAlign val="subscript"/>
        <sz val="10"/>
        <color theme="1"/>
        <rFont val="Times New Roman"/>
        <family val="1"/>
      </rPr>
      <t>=40)</t>
    </r>
    <r>
      <rPr>
        <b/>
        <sz val="10"/>
        <color theme="1"/>
        <rFont val="Times New Roman"/>
        <family val="1"/>
      </rPr>
      <t xml:space="preserve"> = (40</t>
    </r>
    <r>
      <rPr>
        <b/>
        <sz val="10"/>
        <color theme="1"/>
        <rFont val="Symbol"/>
        <family val="1"/>
        <charset val="2"/>
      </rPr>
      <t>-</t>
    </r>
    <r>
      <rPr>
        <b/>
        <sz val="10"/>
        <color theme="1"/>
        <rFont val="Times New Roman"/>
        <family val="1"/>
      </rPr>
      <t xml:space="preserve">1.4) /31.89 = </t>
    </r>
    <r>
      <rPr>
        <b/>
        <sz val="10"/>
        <color rgb="FFFF0000"/>
        <rFont val="Times New Roman"/>
        <family val="1"/>
      </rPr>
      <t>1.2104</t>
    </r>
    <phoneticPr fontId="1"/>
  </si>
  <si>
    <r>
      <rPr>
        <b/>
        <i/>
        <sz val="10"/>
        <color theme="1"/>
        <rFont val="Times New Roman"/>
        <family val="1"/>
      </rPr>
      <t>x</t>
    </r>
    <r>
      <rPr>
        <b/>
        <vertAlign val="superscript"/>
        <sz val="10"/>
        <color theme="1"/>
        <rFont val="Times New Roman"/>
        <family val="1"/>
      </rPr>
      <t>T</t>
    </r>
    <r>
      <rPr>
        <b/>
        <vertAlign val="subscript"/>
        <sz val="10"/>
        <color theme="1"/>
        <rFont val="Times New Roman"/>
        <family val="1"/>
      </rPr>
      <t>(</t>
    </r>
    <r>
      <rPr>
        <b/>
        <i/>
        <vertAlign val="subscript"/>
        <sz val="10"/>
        <color theme="1"/>
        <rFont val="Times New Roman"/>
        <family val="1"/>
      </rPr>
      <t>y</t>
    </r>
    <r>
      <rPr>
        <b/>
        <vertAlign val="subscript"/>
        <sz val="10"/>
        <color theme="1"/>
        <rFont val="Times New Roman"/>
        <family val="1"/>
      </rPr>
      <t>=40)</t>
    </r>
    <r>
      <rPr>
        <b/>
        <sz val="10"/>
        <color theme="1"/>
        <rFont val="Times New Roman"/>
        <family val="1"/>
      </rPr>
      <t xml:space="preserve"> = (40</t>
    </r>
    <r>
      <rPr>
        <b/>
        <sz val="10"/>
        <color theme="1"/>
        <rFont val="Symbol"/>
        <family val="1"/>
        <charset val="2"/>
      </rPr>
      <t>-</t>
    </r>
    <r>
      <rPr>
        <b/>
        <sz val="10"/>
        <color theme="1"/>
        <rFont val="Times New Roman"/>
        <family val="1"/>
      </rPr>
      <t>1.4</t>
    </r>
    <r>
      <rPr>
        <b/>
        <sz val="10"/>
        <color theme="1"/>
        <rFont val="Symbol"/>
        <family val="1"/>
        <charset val="2"/>
      </rPr>
      <t>-</t>
    </r>
    <r>
      <rPr>
        <b/>
        <sz val="10"/>
        <color theme="1"/>
        <rFont val="Times New Roman"/>
        <family val="1"/>
      </rPr>
      <t xml:space="preserve">7.6) / (31.89+2.66) = </t>
    </r>
    <r>
      <rPr>
        <b/>
        <sz val="10"/>
        <color rgb="FFFF0000"/>
        <rFont val="Times New Roman"/>
        <family val="1"/>
      </rPr>
      <t>0.8973</t>
    </r>
    <phoneticPr fontId="1"/>
  </si>
  <si>
    <r>
      <rPr>
        <b/>
        <i/>
        <sz val="10"/>
        <color theme="1"/>
        <rFont val="Times New Roman"/>
        <family val="1"/>
      </rPr>
      <t>x</t>
    </r>
    <r>
      <rPr>
        <b/>
        <vertAlign val="superscript"/>
        <sz val="10"/>
        <color theme="1"/>
        <rFont val="Times New Roman"/>
        <family val="1"/>
      </rPr>
      <t>T</t>
    </r>
    <r>
      <rPr>
        <b/>
        <vertAlign val="subscript"/>
        <sz val="10"/>
        <color theme="1"/>
        <rFont val="Times New Roman"/>
        <family val="1"/>
      </rPr>
      <t>(</t>
    </r>
    <r>
      <rPr>
        <b/>
        <i/>
        <vertAlign val="subscript"/>
        <sz val="10"/>
        <color theme="1"/>
        <rFont val="Times New Roman"/>
        <family val="1"/>
      </rPr>
      <t>y</t>
    </r>
    <r>
      <rPr>
        <b/>
        <vertAlign val="subscript"/>
        <sz val="10"/>
        <color theme="1"/>
        <rFont val="Times New Roman"/>
        <family val="1"/>
      </rPr>
      <t>=30)</t>
    </r>
    <r>
      <rPr>
        <b/>
        <sz val="10"/>
        <color theme="1"/>
        <rFont val="Times New Roman"/>
        <family val="1"/>
      </rPr>
      <t xml:space="preserve"> = (30</t>
    </r>
    <r>
      <rPr>
        <b/>
        <sz val="10"/>
        <color theme="1"/>
        <rFont val="Symbol"/>
        <family val="1"/>
        <charset val="2"/>
      </rPr>
      <t>-</t>
    </r>
    <r>
      <rPr>
        <b/>
        <sz val="10"/>
        <color theme="1"/>
        <rFont val="Times New Roman"/>
        <family val="1"/>
      </rPr>
      <t>1.4</t>
    </r>
    <r>
      <rPr>
        <b/>
        <sz val="10"/>
        <color theme="1"/>
        <rFont val="Symbol"/>
        <family val="1"/>
        <charset val="2"/>
      </rPr>
      <t>-</t>
    </r>
    <r>
      <rPr>
        <b/>
        <sz val="10"/>
        <color theme="1"/>
        <rFont val="Times New Roman"/>
        <family val="1"/>
      </rPr>
      <t xml:space="preserve">7.6) / (31.89+2.66) = </t>
    </r>
    <r>
      <rPr>
        <b/>
        <sz val="10"/>
        <color theme="4" tint="-0.249977111117893"/>
        <rFont val="Times New Roman"/>
        <family val="1"/>
      </rPr>
      <t>0.8973</t>
    </r>
    <phoneticPr fontId="1"/>
  </si>
  <si>
    <r>
      <rPr>
        <sz val="10"/>
        <color theme="1"/>
        <rFont val="ＭＳ Ｐ明朝"/>
        <family val="1"/>
        <charset val="128"/>
      </rPr>
      <t>分散分析表</t>
    </r>
    <r>
      <rPr>
        <sz val="10"/>
        <color theme="1"/>
        <rFont val="Times New Roman"/>
        <family val="1"/>
      </rPr>
      <t/>
    </r>
    <phoneticPr fontId="1"/>
  </si>
  <si>
    <r>
      <t>YS</t>
    </r>
    <r>
      <rPr>
        <sz val="10"/>
        <color theme="1"/>
        <rFont val="ＭＳ Ｐ明朝"/>
        <family val="2"/>
        <charset val="128"/>
      </rPr>
      <t>幅</t>
    </r>
    <rPh sb="2" eb="3">
      <t>ハバ</t>
    </rPh>
    <phoneticPr fontId="1"/>
  </si>
  <si>
    <r>
      <t>YT</t>
    </r>
    <r>
      <rPr>
        <sz val="10"/>
        <color theme="1"/>
        <rFont val="ＭＳ Ｐ明朝"/>
        <family val="2"/>
        <charset val="128"/>
      </rPr>
      <t>幅</t>
    </r>
    <rPh sb="2" eb="3">
      <t>ハバ</t>
    </rPh>
    <phoneticPr fontId="1"/>
  </si>
  <si>
    <t>y</t>
    <phoneticPr fontId="1"/>
  </si>
  <si>
    <t>x</t>
    <phoneticPr fontId="1"/>
  </si>
  <si>
    <r>
      <rPr>
        <i/>
        <sz val="10"/>
        <color theme="1"/>
        <rFont val="Times New Roman"/>
        <family val="1"/>
      </rPr>
      <t>ρ</t>
    </r>
    <r>
      <rPr>
        <sz val="10"/>
        <color theme="1"/>
        <rFont val="Times New Roman"/>
        <family val="1"/>
      </rPr>
      <t xml:space="preserve"> =  10^(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1.2041</t>
    </r>
    <r>
      <rPr>
        <sz val="10"/>
        <color theme="1"/>
        <rFont val="Symbol"/>
        <family val="1"/>
        <charset val="2"/>
      </rPr>
      <t>-</t>
    </r>
    <r>
      <rPr>
        <b/>
        <sz val="10"/>
        <color theme="4" tint="-0.249977111117893"/>
        <rFont val="Times New Roman"/>
        <family val="1"/>
      </rPr>
      <t>0.9031</t>
    </r>
    <r>
      <rPr>
        <sz val="10"/>
        <color theme="1"/>
        <rFont val="Times New Roman"/>
        <family val="1"/>
      </rPr>
      <t>) =</t>
    </r>
    <r>
      <rPr>
        <b/>
        <sz val="10"/>
        <color theme="1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2.0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</si>
</sst>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0_ "/>
    <numFmt numFmtId="177" formatCode="0.0000"/>
    <numFmt numFmtId="178" formatCode="0.00_ "/>
    <numFmt numFmtId="179" formatCode="0_ "/>
    <numFmt numFmtId="180" formatCode="0.0_ "/>
  </numFmts>
  <fonts count="23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ＭＳ Ｐ明朝"/>
      <family val="1"/>
      <charset val="128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10"/>
      <color theme="1"/>
      <name val="Symbol"/>
      <family val="1"/>
      <charset val="2"/>
    </font>
    <font>
      <i/>
      <vertAlign val="subscript"/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vertAlign val="subscript"/>
      <sz val="10"/>
      <color theme="1"/>
      <name val="Times New Roman"/>
      <family val="1"/>
    </font>
    <font>
      <b/>
      <i/>
      <vertAlign val="subscript"/>
      <sz val="10"/>
      <color theme="1"/>
      <name val="Times New Roman"/>
      <family val="1"/>
    </font>
    <font>
      <b/>
      <sz val="10"/>
      <color theme="1"/>
      <name val="Symbol"/>
      <family val="1"/>
      <charset val="2"/>
    </font>
    <font>
      <b/>
      <sz val="10"/>
      <color rgb="FFFF0000"/>
      <name val="Times New Roman"/>
      <family val="1"/>
    </font>
    <font>
      <b/>
      <vertAlign val="subscript"/>
      <sz val="10"/>
      <color rgb="FFFF0000"/>
      <name val="Times New Roman"/>
      <family val="1"/>
    </font>
    <font>
      <b/>
      <i/>
      <vertAlign val="subscript"/>
      <sz val="10"/>
      <color rgb="FFFF0000"/>
      <name val="Times New Roman"/>
      <family val="1"/>
    </font>
    <font>
      <b/>
      <vertAlign val="superscript"/>
      <sz val="10"/>
      <color theme="1"/>
      <name val="Times New Roman"/>
      <family val="1"/>
    </font>
    <font>
      <b/>
      <sz val="10"/>
      <color rgb="FFFF0000"/>
      <name val="Symbol"/>
      <family val="1"/>
      <charset val="2"/>
    </font>
    <font>
      <vertAlign val="superscript"/>
      <sz val="10"/>
      <color theme="1"/>
      <name val="Times New Roman"/>
      <family val="1"/>
    </font>
    <font>
      <sz val="10"/>
      <color rgb="FFFF0000"/>
      <name val="Times New Roman"/>
      <family val="1"/>
    </font>
    <font>
      <b/>
      <sz val="10"/>
      <color theme="4" tint="-0.249977111117893"/>
      <name val="Times New Roman"/>
      <family val="1"/>
    </font>
    <font>
      <sz val="10"/>
      <color theme="1"/>
      <name val="Times New Roman"/>
      <family val="1"/>
      <charset val="128"/>
    </font>
    <font>
      <sz val="10"/>
      <color theme="1"/>
      <name val="ＭＳ Ｐ明朝"/>
      <family val="2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176" fontId="3" fillId="0" borderId="0" xfId="0" applyNumberFormat="1" applyFont="1">
      <alignment vertical="center"/>
    </xf>
    <xf numFmtId="176" fontId="3" fillId="0" borderId="1" xfId="0" applyNumberFormat="1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77" fontId="3" fillId="0" borderId="0" xfId="0" applyNumberFormat="1" applyFont="1">
      <alignment vertical="center"/>
    </xf>
    <xf numFmtId="0" fontId="8" fillId="0" borderId="0" xfId="0" applyFont="1">
      <alignment vertical="center"/>
    </xf>
    <xf numFmtId="177" fontId="8" fillId="0" borderId="0" xfId="0" applyNumberFormat="1" applyFont="1">
      <alignment vertical="center"/>
    </xf>
    <xf numFmtId="0" fontId="8" fillId="0" borderId="0" xfId="0" applyFont="1" applyAlignment="1"/>
    <xf numFmtId="176" fontId="13" fillId="0" borderId="1" xfId="0" applyNumberFormat="1" applyFont="1" applyBorder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177" fontId="8" fillId="0" borderId="0" xfId="0" applyNumberFormat="1" applyFont="1" applyAlignment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1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8" fontId="3" fillId="0" borderId="7" xfId="0" applyNumberFormat="1" applyFont="1" applyBorder="1">
      <alignment vertical="center"/>
    </xf>
    <xf numFmtId="178" fontId="3" fillId="0" borderId="9" xfId="0" applyNumberFormat="1" applyFont="1" applyBorder="1">
      <alignment vertical="center"/>
    </xf>
    <xf numFmtId="178" fontId="3" fillId="0" borderId="11" xfId="0" applyNumberFormat="1" applyFont="1" applyBorder="1">
      <alignment vertical="center"/>
    </xf>
    <xf numFmtId="178" fontId="3" fillId="0" borderId="13" xfId="0" applyNumberFormat="1" applyFont="1" applyBorder="1">
      <alignment vertical="center"/>
    </xf>
    <xf numFmtId="179" fontId="3" fillId="0" borderId="0" xfId="0" applyNumberFormat="1" applyFont="1">
      <alignment vertical="center"/>
    </xf>
    <xf numFmtId="179" fontId="3" fillId="0" borderId="4" xfId="0" applyNumberFormat="1" applyFont="1" applyBorder="1">
      <alignment vertical="center"/>
    </xf>
    <xf numFmtId="179" fontId="3" fillId="0" borderId="1" xfId="0" applyNumberFormat="1" applyFont="1" applyBorder="1">
      <alignment vertical="center"/>
    </xf>
    <xf numFmtId="180" fontId="3" fillId="0" borderId="0" xfId="0" applyNumberFormat="1" applyFont="1">
      <alignment vertical="center"/>
    </xf>
    <xf numFmtId="180" fontId="3" fillId="0" borderId="1" xfId="0" applyNumberFormat="1" applyFont="1" applyBorder="1">
      <alignment vertical="center"/>
    </xf>
    <xf numFmtId="178" fontId="3" fillId="0" borderId="0" xfId="0" applyNumberFormat="1" applyFont="1">
      <alignment vertical="center"/>
    </xf>
    <xf numFmtId="178" fontId="3" fillId="0" borderId="1" xfId="0" applyNumberFormat="1" applyFont="1" applyBorder="1">
      <alignment vertical="center"/>
    </xf>
    <xf numFmtId="179" fontId="3" fillId="0" borderId="0" xfId="0" applyNumberFormat="1" applyFont="1" applyAlignment="1"/>
    <xf numFmtId="179" fontId="3" fillId="0" borderId="4" xfId="0" applyNumberFormat="1" applyFont="1" applyBorder="1" applyAlignment="1"/>
    <xf numFmtId="178" fontId="3" fillId="0" borderId="4" xfId="0" applyNumberFormat="1" applyFont="1" applyBorder="1" applyAlignment="1"/>
    <xf numFmtId="179" fontId="3" fillId="0" borderId="1" xfId="0" applyNumberFormat="1" applyFont="1" applyBorder="1" applyAlignment="1"/>
    <xf numFmtId="180" fontId="3" fillId="0" borderId="1" xfId="0" applyNumberFormat="1" applyFont="1" applyBorder="1" applyAlignment="1"/>
    <xf numFmtId="178" fontId="3" fillId="0" borderId="14" xfId="0" applyNumberFormat="1" applyFont="1" applyBorder="1">
      <alignment vertical="center"/>
    </xf>
    <xf numFmtId="179" fontId="3" fillId="0" borderId="7" xfId="0" applyNumberFormat="1" applyFont="1" applyBorder="1" applyAlignment="1">
      <alignment horizontal="right" vertical="center"/>
    </xf>
    <xf numFmtId="179" fontId="3" fillId="0" borderId="9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center"/>
    </xf>
    <xf numFmtId="178" fontId="3" fillId="0" borderId="0" xfId="0" applyNumberFormat="1" applyFont="1" applyAlignment="1"/>
    <xf numFmtId="0" fontId="3" fillId="0" borderId="10" xfId="0" applyFont="1" applyBorder="1" applyAlignment="1">
      <alignment horizontal="center"/>
    </xf>
    <xf numFmtId="179" fontId="3" fillId="0" borderId="11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594192617814664"/>
          <c:y val="3.3593392569048135E-2"/>
          <c:w val="0.77110023409235995"/>
          <c:h val="0.77613763875845798"/>
        </c:manualLayout>
      </c:layout>
      <c:scatterChart>
        <c:scatterStyle val="lineMarker"/>
        <c:varyColors val="0"/>
        <c:ser>
          <c:idx val="0"/>
          <c:order val="0"/>
          <c:tx>
            <c:v>Y^S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平行線図!$C$7:$C$11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平行線図!$D$7:$D$11</c:f>
              <c:numCache>
                <c:formatCode>General</c:formatCode>
                <c:ptCount val="5"/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52-4CE0-A4DB-129188BE81F3}"/>
            </c:ext>
          </c:extLst>
        </c:ser>
        <c:ser>
          <c:idx val="1"/>
          <c:order val="1"/>
          <c:tx>
            <c:v>Y^T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平行線図!$C$7:$C$10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平行線図!$E$7:$E$10</c:f>
              <c:numCache>
                <c:formatCode>General</c:formatCode>
                <c:ptCount val="4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052-4CE0-A4DB-129188BE81F3}"/>
            </c:ext>
          </c:extLst>
        </c:ser>
        <c:ser>
          <c:idx val="2"/>
          <c:order val="2"/>
          <c:tx>
            <c:v>YS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平行線図!$C$8:$C$11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xVal>
          <c:yVal>
            <c:numRef>
              <c:f>平行線図!$F$8:$F$11</c:f>
              <c:numCache>
                <c:formatCode>General</c:formatCode>
                <c:ptCount val="4"/>
                <c:pt idx="0">
                  <c:v>21</c:v>
                </c:pt>
                <c:pt idx="1">
                  <c:v>29</c:v>
                </c:pt>
                <c:pt idx="2">
                  <c:v>41</c:v>
                </c:pt>
                <c:pt idx="3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052-4CE0-A4DB-129188BE81F3}"/>
            </c:ext>
          </c:extLst>
        </c:ser>
        <c:ser>
          <c:idx val="3"/>
          <c:order val="3"/>
          <c:tx>
            <c:v>YT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平行線図!$C$7:$C$10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平行線図!$H$7:$H$10</c:f>
              <c:numCache>
                <c:formatCode>General</c:formatCode>
                <c:ptCount val="4"/>
                <c:pt idx="0">
                  <c:v>19</c:v>
                </c:pt>
                <c:pt idx="1">
                  <c:v>31</c:v>
                </c:pt>
                <c:pt idx="2">
                  <c:v>39</c:v>
                </c:pt>
                <c:pt idx="3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052-4CE0-A4DB-129188BE81F3}"/>
            </c:ext>
          </c:extLst>
        </c:ser>
        <c:ser>
          <c:idx val="4"/>
          <c:order val="4"/>
          <c:tx>
            <c:v>40</c:v>
          </c:tx>
          <c:spPr>
            <a:ln w="95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平行線図!$N$7:$N$8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平行線図!$O$7:$O$8</c:f>
              <c:numCache>
                <c:formatCode>General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7A-49D4-9A9F-33D7D51C1D74}"/>
            </c:ext>
          </c:extLst>
        </c:ser>
        <c:ser>
          <c:idx val="5"/>
          <c:order val="5"/>
          <c:tx>
            <c:v>30</c:v>
          </c:tx>
          <c:spPr>
            <a:ln w="95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平行線図!$N$10:$N$11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平行線図!$O$10:$O$11</c:f>
              <c:numCache>
                <c:formatCode>General</c:formatCode>
                <c:ptCount val="2"/>
                <c:pt idx="0">
                  <c:v>30</c:v>
                </c:pt>
                <c:pt idx="1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7A-49D4-9A9F-33D7D51C1D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390848"/>
        <c:axId val="693180840"/>
      </c:scatterChart>
      <c:valAx>
        <c:axId val="112390848"/>
        <c:scaling>
          <c:orientation val="minMax"/>
          <c:max val="6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対数目盛</a:t>
                </a:r>
                <a:endParaRPr lang="ja-JP" altLang="en-US" i="1"/>
              </a:p>
            </c:rich>
          </c:tx>
          <c:layout>
            <c:manualLayout>
              <c:xMode val="edge"/>
              <c:yMode val="edge"/>
              <c:x val="0.34623678796907148"/>
              <c:y val="0.877063738592309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crossAx val="693180840"/>
        <c:crosses val="autoZero"/>
        <c:crossBetween val="midCat"/>
        <c:majorUnit val="1"/>
      </c:valAx>
      <c:valAx>
        <c:axId val="693180840"/>
        <c:scaling>
          <c:orientation val="minMax"/>
          <c:max val="6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反応 </a:t>
                </a:r>
                <a:r>
                  <a:rPr lang="en-US" altLang="ja-JP" i="1"/>
                  <a:t>Y</a:t>
                </a:r>
                <a:endParaRPr lang="ja-JP" altLang="en-US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239084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平行線図!$B$7:$B$11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</c:numCache>
            </c:numRef>
          </c:xVal>
          <c:yVal>
            <c:numRef>
              <c:f>平行線図!$D$7:$D$11</c:f>
              <c:numCache>
                <c:formatCode>General</c:formatCode>
                <c:ptCount val="5"/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85D-43E3-9941-5A60C65B0E16}"/>
            </c:ext>
          </c:extLst>
        </c:ser>
        <c:ser>
          <c:idx val="1"/>
          <c:order val="1"/>
          <c:tx>
            <c:v>T+平行線図!$B$7:$B$11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平行線図!$B$7:$B$11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</c:numCache>
            </c:numRef>
          </c:xVal>
          <c:yVal>
            <c:numRef>
              <c:f>平行線図!$E$7:$E$11</c:f>
              <c:numCache>
                <c:formatCode>General</c:formatCode>
                <c:ptCount val="5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85D-43E3-9941-5A60C65B0E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914224"/>
        <c:axId val="698920344"/>
      </c:scatterChart>
      <c:valAx>
        <c:axId val="698914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8920344"/>
        <c:crosses val="autoZero"/>
        <c:crossBetween val="midCat"/>
      </c:valAx>
      <c:valAx>
        <c:axId val="698920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8914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594192617814664"/>
          <c:y val="5.8047493403693931E-2"/>
          <c:w val="0.72905819205031797"/>
          <c:h val="0.73944039105203596"/>
        </c:manualLayout>
      </c:layout>
      <c:scatterChart>
        <c:scatterStyle val="lineMarker"/>
        <c:varyColors val="0"/>
        <c:ser>
          <c:idx val="0"/>
          <c:order val="0"/>
          <c:tx>
            <c:v>Y^S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平行線図!$C$7:$C$11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平行線図!$D$7:$D$11</c:f>
              <c:numCache>
                <c:formatCode>General</c:formatCode>
                <c:ptCount val="5"/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72-4C2E-8C11-D2B0C46CDF44}"/>
            </c:ext>
          </c:extLst>
        </c:ser>
        <c:ser>
          <c:idx val="1"/>
          <c:order val="1"/>
          <c:tx>
            <c:v>Y^T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平行線図!$C$7:$C$10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平行線図!$E$7:$E$10</c:f>
              <c:numCache>
                <c:formatCode>General</c:formatCode>
                <c:ptCount val="4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A72-4C2E-8C11-D2B0C46CDF44}"/>
            </c:ext>
          </c:extLst>
        </c:ser>
        <c:ser>
          <c:idx val="2"/>
          <c:order val="2"/>
          <c:tx>
            <c:v>YS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平行線図!$C$8:$C$11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xVal>
          <c:yVal>
            <c:numRef>
              <c:f>平行線図!$F$8:$F$11</c:f>
              <c:numCache>
                <c:formatCode>General</c:formatCode>
                <c:ptCount val="4"/>
                <c:pt idx="0">
                  <c:v>21</c:v>
                </c:pt>
                <c:pt idx="1">
                  <c:v>29</c:v>
                </c:pt>
                <c:pt idx="2">
                  <c:v>41</c:v>
                </c:pt>
                <c:pt idx="3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A72-4C2E-8C11-D2B0C46CDF44}"/>
            </c:ext>
          </c:extLst>
        </c:ser>
        <c:ser>
          <c:idx val="3"/>
          <c:order val="3"/>
          <c:tx>
            <c:v>YT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平行線図!$C$7:$C$10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平行線図!$H$7:$H$10</c:f>
              <c:numCache>
                <c:formatCode>General</c:formatCode>
                <c:ptCount val="4"/>
                <c:pt idx="0">
                  <c:v>19</c:v>
                </c:pt>
                <c:pt idx="1">
                  <c:v>31</c:v>
                </c:pt>
                <c:pt idx="2">
                  <c:v>39</c:v>
                </c:pt>
                <c:pt idx="3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A72-4C2E-8C11-D2B0C46CDF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390848"/>
        <c:axId val="693180840"/>
      </c:scatterChart>
      <c:valAx>
        <c:axId val="112390848"/>
        <c:scaling>
          <c:orientation val="minMax"/>
          <c:max val="6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対数用量 </a:t>
                </a:r>
                <a:r>
                  <a:rPr lang="en-US" altLang="ja-JP" i="1"/>
                  <a:t>X</a:t>
                </a:r>
                <a:endParaRPr lang="ja-JP" altLang="en-US" i="1"/>
              </a:p>
            </c:rich>
          </c:tx>
          <c:layout>
            <c:manualLayout>
              <c:xMode val="edge"/>
              <c:yMode val="edge"/>
              <c:x val="0.34623678796907148"/>
              <c:y val="0.877063738592309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crossAx val="693180840"/>
        <c:crosses val="autoZero"/>
        <c:crossBetween val="midCat"/>
        <c:majorUnit val="1"/>
      </c:valAx>
      <c:valAx>
        <c:axId val="693180840"/>
        <c:scaling>
          <c:orientation val="minMax"/>
          <c:max val="6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反応 </a:t>
                </a:r>
                <a:r>
                  <a:rPr lang="en-US" altLang="ja-JP" i="1"/>
                  <a:t>Y</a:t>
                </a:r>
                <a:endParaRPr lang="ja-JP" altLang="en-US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239084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594192617814664"/>
          <c:y val="5.8047493403693931E-2"/>
          <c:w val="0.72905819205031797"/>
          <c:h val="0.73944039105203596"/>
        </c:manualLayout>
      </c:layout>
      <c:scatterChart>
        <c:scatterStyle val="lineMarker"/>
        <c:varyColors val="0"/>
        <c:ser>
          <c:idx val="4"/>
          <c:order val="0"/>
          <c:tx>
            <c:v>Y^S</c:v>
          </c:tx>
          <c:marker>
            <c:symbol val="none"/>
          </c:marker>
          <c:xVal>
            <c:numRef>
              <c:f>平行線!$N$18:$N$19</c:f>
              <c:numCache>
                <c:formatCode>General</c:formatCode>
                <c:ptCount val="2"/>
                <c:pt idx="0">
                  <c:v>1</c:v>
                </c:pt>
                <c:pt idx="1">
                  <c:v>5.5</c:v>
                </c:pt>
              </c:numCache>
            </c:numRef>
          </c:xVal>
          <c:yVal>
            <c:numRef>
              <c:f>平行線!$O$18:$O$19</c:f>
              <c:numCache>
                <c:formatCode>General</c:formatCode>
                <c:ptCount val="2"/>
                <c:pt idx="0">
                  <c:v>10</c:v>
                </c:pt>
                <c:pt idx="1">
                  <c:v>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F642-4D19-B7B8-DBBD77F43A28}"/>
            </c:ext>
          </c:extLst>
        </c:ser>
        <c:ser>
          <c:idx val="5"/>
          <c:order val="1"/>
          <c:tx>
            <c:v>Y^T</c:v>
          </c:tx>
          <c:marker>
            <c:symbol val="none"/>
          </c:marker>
          <c:xVal>
            <c:numRef>
              <c:f>平行線!$N$21:$N$22</c:f>
              <c:numCache>
                <c:formatCode>General</c:formatCode>
                <c:ptCount val="2"/>
                <c:pt idx="0">
                  <c:v>0</c:v>
                </c:pt>
                <c:pt idx="1">
                  <c:v>4.5</c:v>
                </c:pt>
              </c:numCache>
            </c:numRef>
          </c:xVal>
          <c:yVal>
            <c:numRef>
              <c:f>平行線!$O$21:$O$22</c:f>
              <c:numCache>
                <c:formatCode>General</c:formatCode>
                <c:ptCount val="2"/>
                <c:pt idx="0">
                  <c:v>10</c:v>
                </c:pt>
                <c:pt idx="1">
                  <c:v>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F642-4D19-B7B8-DBBD77F43A28}"/>
            </c:ext>
          </c:extLst>
        </c:ser>
        <c:ser>
          <c:idx val="6"/>
          <c:order val="2"/>
          <c:tx>
            <c:v>YS</c:v>
          </c:tx>
          <c:spPr>
            <a:ln w="25400">
              <a:noFill/>
            </a:ln>
          </c:spPr>
          <c:marker>
            <c:symbol val="none"/>
          </c:marker>
          <c:xVal>
            <c:numRef>
              <c:f>平行線図!$C$8:$C$11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xVal>
          <c:yVal>
            <c:numRef>
              <c:f>平行線図!$F$8:$F$11</c:f>
              <c:numCache>
                <c:formatCode>General</c:formatCode>
                <c:ptCount val="4"/>
                <c:pt idx="0">
                  <c:v>21</c:v>
                </c:pt>
                <c:pt idx="1">
                  <c:v>29</c:v>
                </c:pt>
                <c:pt idx="2">
                  <c:v>41</c:v>
                </c:pt>
                <c:pt idx="3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F642-4D19-B7B8-DBBD77F43A28}"/>
            </c:ext>
          </c:extLst>
        </c:ser>
        <c:ser>
          <c:idx val="7"/>
          <c:order val="3"/>
          <c:tx>
            <c:v>YT</c:v>
          </c:tx>
          <c:spPr>
            <a:ln w="25400">
              <a:noFill/>
            </a:ln>
          </c:spPr>
          <c:marker>
            <c:symbol val="none"/>
          </c:marker>
          <c:xVal>
            <c:numRef>
              <c:f>平行線図!$C$7:$C$10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平行線図!$H$7:$H$10</c:f>
              <c:numCache>
                <c:formatCode>General</c:formatCode>
                <c:ptCount val="4"/>
                <c:pt idx="0">
                  <c:v>19</c:v>
                </c:pt>
                <c:pt idx="1">
                  <c:v>31</c:v>
                </c:pt>
                <c:pt idx="2">
                  <c:v>39</c:v>
                </c:pt>
                <c:pt idx="3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F642-4D19-B7B8-DBBD77F43A28}"/>
            </c:ext>
          </c:extLst>
        </c:ser>
        <c:ser>
          <c:idx val="0"/>
          <c:order val="4"/>
          <c:tx>
            <c:v>Y^S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平行線図!$C$7:$C$11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平行線図!$D$7:$D$11</c:f>
              <c:numCache>
                <c:formatCode>General</c:formatCode>
                <c:ptCount val="5"/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642-4D19-B7B8-DBBD77F43A28}"/>
            </c:ext>
          </c:extLst>
        </c:ser>
        <c:ser>
          <c:idx val="1"/>
          <c:order val="5"/>
          <c:tx>
            <c:v>Y^T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平行線図!$C$7:$C$10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平行線図!$E$7:$E$10</c:f>
              <c:numCache>
                <c:formatCode>General</c:formatCode>
                <c:ptCount val="4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642-4D19-B7B8-DBBD77F43A28}"/>
            </c:ext>
          </c:extLst>
        </c:ser>
        <c:ser>
          <c:idx val="2"/>
          <c:order val="6"/>
          <c:tx>
            <c:v>YS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平行線図!$C$8:$C$11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xVal>
          <c:yVal>
            <c:numRef>
              <c:f>平行線図!$F$8:$F$11</c:f>
              <c:numCache>
                <c:formatCode>General</c:formatCode>
                <c:ptCount val="4"/>
                <c:pt idx="0">
                  <c:v>21</c:v>
                </c:pt>
                <c:pt idx="1">
                  <c:v>29</c:v>
                </c:pt>
                <c:pt idx="2">
                  <c:v>41</c:v>
                </c:pt>
                <c:pt idx="3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642-4D19-B7B8-DBBD77F43A28}"/>
            </c:ext>
          </c:extLst>
        </c:ser>
        <c:ser>
          <c:idx val="3"/>
          <c:order val="7"/>
          <c:tx>
            <c:v>YT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平行線図!$C$7:$C$10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平行線図!$H$7:$H$10</c:f>
              <c:numCache>
                <c:formatCode>General</c:formatCode>
                <c:ptCount val="4"/>
                <c:pt idx="0">
                  <c:v>19</c:v>
                </c:pt>
                <c:pt idx="1">
                  <c:v>31</c:v>
                </c:pt>
                <c:pt idx="2">
                  <c:v>39</c:v>
                </c:pt>
                <c:pt idx="3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642-4D19-B7B8-DBBD77F43A28}"/>
            </c:ext>
          </c:extLst>
        </c:ser>
        <c:ser>
          <c:idx val="8"/>
          <c:order val="8"/>
          <c:tx>
            <c:v>40</c:v>
          </c:tx>
          <c:spPr>
            <a:ln w="9525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平行線!$N$24:$N$25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平行線!$O$24:$O$25</c:f>
              <c:numCache>
                <c:formatCode>General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D2-42CE-8CE2-3026B48A9B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390848"/>
        <c:axId val="693180840"/>
      </c:scatterChart>
      <c:valAx>
        <c:axId val="112390848"/>
        <c:scaling>
          <c:orientation val="minMax"/>
          <c:max val="6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対数目盛</a:t>
                </a:r>
                <a:endParaRPr lang="ja-JP" altLang="en-US" i="1"/>
              </a:p>
            </c:rich>
          </c:tx>
          <c:layout>
            <c:manualLayout>
              <c:xMode val="edge"/>
              <c:yMode val="edge"/>
              <c:x val="0.34623678796907148"/>
              <c:y val="0.8770637385923091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crossAx val="693180840"/>
        <c:crosses val="autoZero"/>
        <c:crossBetween val="midCat"/>
        <c:majorUnit val="1"/>
      </c:valAx>
      <c:valAx>
        <c:axId val="693180840"/>
        <c:scaling>
          <c:orientation val="minMax"/>
          <c:max val="6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反応 </a:t>
                </a:r>
                <a:r>
                  <a:rPr lang="en-US" altLang="ja-JP" i="1"/>
                  <a:t>Y</a:t>
                </a:r>
                <a:endParaRPr lang="ja-JP" altLang="en-US" i="1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2390848"/>
        <c:crosses val="autoZero"/>
        <c:crossBetween val="midCat"/>
        <c:majorUnit val="10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594192617814664"/>
          <c:y val="5.8047493403693931E-2"/>
          <c:w val="0.72905819205031797"/>
          <c:h val="0.73944039105203596"/>
        </c:manualLayout>
      </c:layout>
      <c:scatterChart>
        <c:scatterStyle val="lineMarker"/>
        <c:varyColors val="0"/>
        <c:ser>
          <c:idx val="0"/>
          <c:order val="0"/>
          <c:tx>
            <c:v>Y^S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平行線図!$C$7:$C$11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平行線図!$D$7:$D$11</c:f>
              <c:numCache>
                <c:formatCode>General</c:formatCode>
                <c:ptCount val="5"/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5E-4E8A-8E52-3220659E319E}"/>
            </c:ext>
          </c:extLst>
        </c:ser>
        <c:ser>
          <c:idx val="1"/>
          <c:order val="1"/>
          <c:tx>
            <c:v>Y^T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平行線図!$C$7:$C$10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平行線図!$E$7:$E$10</c:f>
              <c:numCache>
                <c:formatCode>General</c:formatCode>
                <c:ptCount val="4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5E-4E8A-8E52-3220659E319E}"/>
            </c:ext>
          </c:extLst>
        </c:ser>
        <c:ser>
          <c:idx val="2"/>
          <c:order val="2"/>
          <c:tx>
            <c:v>YS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平行線図!$C$8:$C$11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xVal>
          <c:yVal>
            <c:numRef>
              <c:f>平行線図!$F$8:$F$11</c:f>
              <c:numCache>
                <c:formatCode>General</c:formatCode>
                <c:ptCount val="4"/>
                <c:pt idx="0">
                  <c:v>21</c:v>
                </c:pt>
                <c:pt idx="1">
                  <c:v>29</c:v>
                </c:pt>
                <c:pt idx="2">
                  <c:v>41</c:v>
                </c:pt>
                <c:pt idx="3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5E-4E8A-8E52-3220659E319E}"/>
            </c:ext>
          </c:extLst>
        </c:ser>
        <c:ser>
          <c:idx val="3"/>
          <c:order val="3"/>
          <c:tx>
            <c:v>YT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平行線図!$C$7:$C$10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平行線図!$H$7:$H$10</c:f>
              <c:numCache>
                <c:formatCode>General</c:formatCode>
                <c:ptCount val="4"/>
                <c:pt idx="0">
                  <c:v>19</c:v>
                </c:pt>
                <c:pt idx="1">
                  <c:v>31</c:v>
                </c:pt>
                <c:pt idx="2">
                  <c:v>39</c:v>
                </c:pt>
                <c:pt idx="3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55E-4E8A-8E52-3220659E3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390848"/>
        <c:axId val="693180840"/>
      </c:scatterChart>
      <c:valAx>
        <c:axId val="112390848"/>
        <c:scaling>
          <c:orientation val="minMax"/>
          <c:max val="6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対数用量 </a:t>
                </a:r>
                <a:r>
                  <a:rPr lang="en-US" altLang="ja-JP" i="1"/>
                  <a:t>X</a:t>
                </a:r>
                <a:endParaRPr lang="ja-JP" altLang="en-US" i="1"/>
              </a:p>
            </c:rich>
          </c:tx>
          <c:layout>
            <c:manualLayout>
              <c:xMode val="edge"/>
              <c:yMode val="edge"/>
              <c:x val="0.34623678796907148"/>
              <c:y val="0.877063738592309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crossAx val="693180840"/>
        <c:crosses val="autoZero"/>
        <c:crossBetween val="midCat"/>
        <c:majorUnit val="1"/>
      </c:valAx>
      <c:valAx>
        <c:axId val="693180840"/>
        <c:scaling>
          <c:orientation val="minMax"/>
          <c:max val="6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反応 </a:t>
                </a:r>
                <a:r>
                  <a:rPr lang="en-US" altLang="ja-JP" i="1"/>
                  <a:t>Y</a:t>
                </a:r>
                <a:endParaRPr lang="ja-JP" altLang="en-US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239084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594192617814664"/>
          <c:y val="5.8047493403693931E-2"/>
          <c:w val="0.72905819205031797"/>
          <c:h val="0.73944039105203596"/>
        </c:manualLayout>
      </c:layout>
      <c:scatterChart>
        <c:scatterStyle val="lineMarker"/>
        <c:varyColors val="0"/>
        <c:ser>
          <c:idx val="4"/>
          <c:order val="0"/>
          <c:tx>
            <c:v>Y^S</c:v>
          </c:tx>
          <c:marker>
            <c:symbol val="none"/>
          </c:marker>
          <c:dPt>
            <c:idx val="1"/>
            <c:bubble3D val="0"/>
            <c:spPr>
              <a:ln w="952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5664-485E-8D66-92E31B74C8B7}"/>
              </c:ext>
            </c:extLst>
          </c:dPt>
          <c:xVal>
            <c:numRef>
              <c:f>非平行線!$O$27:$O$28</c:f>
              <c:numCache>
                <c:formatCode>General</c:formatCode>
                <c:ptCount val="2"/>
                <c:pt idx="0">
                  <c:v>0</c:v>
                </c:pt>
                <c:pt idx="1">
                  <c:v>5.5</c:v>
                </c:pt>
              </c:numCache>
            </c:numRef>
          </c:xVal>
          <c:yVal>
            <c:numRef>
              <c:f>非平行線!$P$27:$P$28</c:f>
              <c:numCache>
                <c:formatCode>General</c:formatCode>
                <c:ptCount val="2"/>
                <c:pt idx="0">
                  <c:v>1.4</c:v>
                </c:pt>
                <c:pt idx="1">
                  <c:v>54.199156089483985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64-485E-8D66-92E31B74C8B7}"/>
            </c:ext>
          </c:extLst>
        </c:ser>
        <c:ser>
          <c:idx val="5"/>
          <c:order val="1"/>
          <c:tx>
            <c:v>Y^T</c:v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非平行線!$O$30:$O$31</c:f>
              <c:numCache>
                <c:formatCode>General</c:formatCode>
                <c:ptCount val="2"/>
                <c:pt idx="0">
                  <c:v>0</c:v>
                </c:pt>
                <c:pt idx="1">
                  <c:v>4.5</c:v>
                </c:pt>
              </c:numCache>
            </c:numRef>
          </c:xVal>
          <c:yVal>
            <c:numRef>
              <c:f>非平行線!$P$30:$P$31</c:f>
              <c:numCache>
                <c:formatCode>General</c:formatCode>
                <c:ptCount val="2"/>
                <c:pt idx="0">
                  <c:v>9</c:v>
                </c:pt>
                <c:pt idx="1">
                  <c:v>54.199156089483985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64-485E-8D66-92E31B74C8B7}"/>
            </c:ext>
          </c:extLst>
        </c:ser>
        <c:ser>
          <c:idx val="6"/>
          <c:order val="2"/>
          <c:tx>
            <c:v>YS</c:v>
          </c:tx>
          <c:spPr>
            <a:ln w="25400">
              <a:noFill/>
            </a:ln>
          </c:spPr>
          <c:marker>
            <c:symbol val="none"/>
          </c:marker>
          <c:xVal>
            <c:numRef>
              <c:f>平行線図!$C$8:$C$11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xVal>
          <c:yVal>
            <c:numRef>
              <c:f>平行線図!$F$8:$F$11</c:f>
              <c:numCache>
                <c:formatCode>General</c:formatCode>
                <c:ptCount val="4"/>
                <c:pt idx="0">
                  <c:v>21</c:v>
                </c:pt>
                <c:pt idx="1">
                  <c:v>29</c:v>
                </c:pt>
                <c:pt idx="2">
                  <c:v>41</c:v>
                </c:pt>
                <c:pt idx="3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664-485E-8D66-92E31B74C8B7}"/>
            </c:ext>
          </c:extLst>
        </c:ser>
        <c:ser>
          <c:idx val="7"/>
          <c:order val="3"/>
          <c:tx>
            <c:v>YT</c:v>
          </c:tx>
          <c:spPr>
            <a:ln w="25400">
              <a:noFill/>
            </a:ln>
          </c:spPr>
          <c:marker>
            <c:symbol val="none"/>
          </c:marker>
          <c:xVal>
            <c:numRef>
              <c:f>平行線図!$C$7:$C$10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平行線図!$H$7:$H$10</c:f>
              <c:numCache>
                <c:formatCode>General</c:formatCode>
                <c:ptCount val="4"/>
                <c:pt idx="0">
                  <c:v>19</c:v>
                </c:pt>
                <c:pt idx="1">
                  <c:v>31</c:v>
                </c:pt>
                <c:pt idx="2">
                  <c:v>39</c:v>
                </c:pt>
                <c:pt idx="3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664-485E-8D66-92E31B74C8B7}"/>
            </c:ext>
          </c:extLst>
        </c:ser>
        <c:ser>
          <c:idx val="2"/>
          <c:order val="4"/>
          <c:tx>
            <c:v>YS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平行線図!$C$8:$C$11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xVal>
          <c:yVal>
            <c:numRef>
              <c:f>平行線図!$F$8:$F$11</c:f>
              <c:numCache>
                <c:formatCode>General</c:formatCode>
                <c:ptCount val="4"/>
                <c:pt idx="0">
                  <c:v>21</c:v>
                </c:pt>
                <c:pt idx="1">
                  <c:v>29</c:v>
                </c:pt>
                <c:pt idx="2">
                  <c:v>41</c:v>
                </c:pt>
                <c:pt idx="3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664-485E-8D66-92E31B74C8B7}"/>
            </c:ext>
          </c:extLst>
        </c:ser>
        <c:ser>
          <c:idx val="3"/>
          <c:order val="5"/>
          <c:tx>
            <c:v>YT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平行線図!$C$7:$C$10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平行線図!$H$7:$H$10</c:f>
              <c:numCache>
                <c:formatCode>General</c:formatCode>
                <c:ptCount val="4"/>
                <c:pt idx="0">
                  <c:v>19</c:v>
                </c:pt>
                <c:pt idx="1">
                  <c:v>31</c:v>
                </c:pt>
                <c:pt idx="2">
                  <c:v>39</c:v>
                </c:pt>
                <c:pt idx="3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664-485E-8D66-92E31B74C8B7}"/>
            </c:ext>
          </c:extLst>
        </c:ser>
        <c:ser>
          <c:idx val="0"/>
          <c:order val="6"/>
          <c:tx>
            <c:v>40</c:v>
          </c:tx>
          <c:spPr>
            <a:ln w="952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非平行線!$O$33:$O$34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非平行線!$P$33:$P$34</c:f>
              <c:numCache>
                <c:formatCode>General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DBA-42D6-8010-CB722FC804D8}"/>
            </c:ext>
          </c:extLst>
        </c:ser>
        <c:ser>
          <c:idx val="1"/>
          <c:order val="7"/>
          <c:tx>
            <c:v>30</c:v>
          </c:tx>
          <c:spPr>
            <a:ln w="9525">
              <a:solidFill>
                <a:schemeClr val="accent1">
                  <a:lumMod val="75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非平行線!$O$36:$O$37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非平行線!$P$36:$P$37</c:f>
              <c:numCache>
                <c:formatCode>General</c:formatCode>
                <c:ptCount val="2"/>
                <c:pt idx="0">
                  <c:v>30</c:v>
                </c:pt>
                <c:pt idx="1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DBA-42D6-8010-CB722FC80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390848"/>
        <c:axId val="693180840"/>
      </c:scatterChart>
      <c:valAx>
        <c:axId val="112390848"/>
        <c:scaling>
          <c:orientation val="minMax"/>
          <c:max val="6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対数目盛</a:t>
                </a:r>
                <a:endParaRPr lang="ja-JP" altLang="en-US" i="1"/>
              </a:p>
            </c:rich>
          </c:tx>
          <c:layout>
            <c:manualLayout>
              <c:xMode val="edge"/>
              <c:yMode val="edge"/>
              <c:x val="0.34623678796907148"/>
              <c:y val="0.8770637385923091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crossAx val="693180840"/>
        <c:crosses val="autoZero"/>
        <c:crossBetween val="midCat"/>
        <c:majorUnit val="1"/>
      </c:valAx>
      <c:valAx>
        <c:axId val="693180840"/>
        <c:scaling>
          <c:orientation val="minMax"/>
          <c:max val="6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反応 </a:t>
                </a:r>
                <a:r>
                  <a:rPr lang="en-US" altLang="ja-JP" i="1"/>
                  <a:t>Y</a:t>
                </a:r>
                <a:endParaRPr lang="ja-JP" altLang="en-US" i="1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2390848"/>
        <c:crosses val="autoZero"/>
        <c:crossBetween val="midCat"/>
        <c:majorUnit val="10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234950</xdr:colOff>
      <xdr:row>4</xdr:row>
      <xdr:rowOff>101600</xdr:rowOff>
    </xdr:from>
    <xdr:to>
      <xdr:col>12</xdr:col>
      <xdr:colOff>520700</xdr:colOff>
      <xdr:row>17</xdr:row>
      <xdr:rowOff>31750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92570C1-A561-A61F-6B14-D1AE839F80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76200</xdr:colOff>
      <xdr:row>14</xdr:row>
      <xdr:rowOff>101600</xdr:rowOff>
    </xdr:from>
    <xdr:to>
      <xdr:col>12</xdr:col>
      <xdr:colOff>533400</xdr:colOff>
      <xdr:row>16</xdr:row>
      <xdr:rowOff>38100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20DBBC1-89B4-DB77-74A8-4BF07E28879E}"/>
            </a:ext>
          </a:extLst>
        </xdr:cNvPr>
        <xdr:cNvSpPr txBox="1"/>
      </xdr:nvSpPr>
      <xdr:spPr>
        <a:xfrm>
          <a:off x="4699000" y="2413000"/>
          <a:ext cx="167640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Times New Roman" panose="02020603050405020304" pitchFamily="18" charset="0"/>
              <a:cs typeface="Times New Roman" panose="02020603050405020304" pitchFamily="18" charset="0"/>
            </a:rPr>
            <a:t>    </a:t>
          </a:r>
          <a:r>
            <a:rPr kumimoji="1" lang="en-US" altLang="ja-JP" sz="1000">
              <a:latin typeface="Times New Roman" panose="02020603050405020304" pitchFamily="18" charset="0"/>
              <a:cs typeface="Times New Roman" panose="02020603050405020304" pitchFamily="18" charset="0"/>
            </a:rPr>
            <a:t>2      4      8     16     32</a:t>
          </a:r>
          <a:endParaRPr kumimoji="1" lang="ja-JP" altLang="en-US" sz="10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76200</xdr:colOff>
      <xdr:row>13</xdr:row>
      <xdr:rowOff>38100</xdr:rowOff>
    </xdr:from>
    <xdr:to>
      <xdr:col>6</xdr:col>
      <xdr:colOff>44450</xdr:colOff>
      <xdr:row>25</xdr:row>
      <xdr:rowOff>12700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D76F559E-A955-6A71-39A7-7ACC70581C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0.75375</cdr:x>
      <cdr:y>0.20795</cdr:y>
    </cdr:from>
    <cdr:to>
      <cdr:x>0.97598</cdr:x>
      <cdr:y>0.35168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5A2B627-CB9D-17BB-1D16-2BABB5F9A448}"/>
            </a:ext>
          </a:extLst>
        </cdr:cNvPr>
        <cdr:cNvSpPr txBox="1"/>
      </cdr:nvSpPr>
      <cdr:spPr>
        <a:xfrm xmlns:a="http://schemas.openxmlformats.org/drawingml/2006/main">
          <a:off x="1593840" y="431806"/>
          <a:ext cx="469916" cy="2984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S</a:t>
          </a:r>
          <a:r>
            <a:rPr lang="ja-JP" altLang="en-US" sz="1100"/>
            <a:t>薬</a:t>
          </a:r>
        </a:p>
      </cdr:txBody>
    </cdr:sp>
  </cdr:relSizeAnchor>
  <cdr:relSizeAnchor xmlns:cdr="http://schemas.openxmlformats.org/drawingml/2006/chartDrawing">
    <cdr:from>
      <cdr:x>0.49249</cdr:x>
      <cdr:y>0.11009</cdr:y>
    </cdr:from>
    <cdr:to>
      <cdr:x>0.71471</cdr:x>
      <cdr:y>0.25382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B43AD0D7-07F0-F3D5-7D90-A2B4922C1549}"/>
            </a:ext>
          </a:extLst>
        </cdr:cNvPr>
        <cdr:cNvSpPr txBox="1"/>
      </cdr:nvSpPr>
      <cdr:spPr>
        <a:xfrm xmlns:a="http://schemas.openxmlformats.org/drawingml/2006/main">
          <a:off x="1041400" y="228600"/>
          <a:ext cx="469900" cy="298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T</a:t>
          </a:r>
          <a:r>
            <a:rPr lang="ja-JP" altLang="en-US" sz="1100"/>
            <a:t>薬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152400</xdr:rowOff>
    </xdr:from>
    <xdr:to>
      <xdr:col>8</xdr:col>
      <xdr:colOff>0</xdr:colOff>
      <xdr:row>16</xdr:row>
      <xdr:rowOff>82550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87370FF-5184-4984-8EE2-E52264E11F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31750</xdr:colOff>
      <xdr:row>15</xdr:row>
      <xdr:rowOff>44450</xdr:rowOff>
    </xdr:from>
    <xdr:to>
      <xdr:col>12</xdr:col>
      <xdr:colOff>63500</xdr:colOff>
      <xdr:row>27</xdr:row>
      <xdr:rowOff>139700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D8855BE-1B73-416E-8F2A-57C39EE22A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495300</xdr:colOff>
      <xdr:row>25</xdr:row>
      <xdr:rowOff>69850</xdr:rowOff>
    </xdr:from>
    <xdr:to>
      <xdr:col>12</xdr:col>
      <xdr:colOff>88900</xdr:colOff>
      <xdr:row>27</xdr:row>
      <xdr:rowOff>6350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57D1719-3C9E-4BC4-BC33-DD2DFC01CFBC}"/>
            </a:ext>
          </a:extLst>
        </xdr:cNvPr>
        <xdr:cNvSpPr txBox="1"/>
      </xdr:nvSpPr>
      <xdr:spPr>
        <a:xfrm>
          <a:off x="3136900" y="4248150"/>
          <a:ext cx="167640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Times New Roman" panose="02020603050405020304" pitchFamily="18" charset="0"/>
              <a:cs typeface="Times New Roman" panose="02020603050405020304" pitchFamily="18" charset="0"/>
            </a:rPr>
            <a:t>    </a:t>
          </a:r>
          <a:r>
            <a:rPr kumimoji="1" lang="en-US" altLang="ja-JP" sz="1000">
              <a:latin typeface="Times New Roman" panose="02020603050405020304" pitchFamily="18" charset="0"/>
              <a:cs typeface="Times New Roman" panose="02020603050405020304" pitchFamily="18" charset="0"/>
            </a:rPr>
            <a:t>2      4      8     16     32</a:t>
          </a:r>
          <a:endParaRPr kumimoji="1" lang="ja-JP" altLang="en-US" sz="10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0.71471</cdr:x>
      <cdr:y>0.32722</cdr:y>
    </cdr:from>
    <cdr:to>
      <cdr:x>0.93694</cdr:x>
      <cdr:y>0.47095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5A2B627-CB9D-17BB-1D16-2BABB5F9A448}"/>
            </a:ext>
          </a:extLst>
        </cdr:cNvPr>
        <cdr:cNvSpPr txBox="1"/>
      </cdr:nvSpPr>
      <cdr:spPr>
        <a:xfrm xmlns:a="http://schemas.openxmlformats.org/drawingml/2006/main">
          <a:off x="1511300" y="679450"/>
          <a:ext cx="469900" cy="298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S</a:t>
          </a:r>
          <a:r>
            <a:rPr lang="ja-JP" altLang="en-US" sz="1100"/>
            <a:t>薬</a:t>
          </a:r>
        </a:p>
      </cdr:txBody>
    </cdr:sp>
  </cdr:relSizeAnchor>
  <cdr:relSizeAnchor xmlns:cdr="http://schemas.openxmlformats.org/drawingml/2006/chartDrawing">
    <cdr:from>
      <cdr:x>0.49249</cdr:x>
      <cdr:y>0.11009</cdr:y>
    </cdr:from>
    <cdr:to>
      <cdr:x>0.71471</cdr:x>
      <cdr:y>0.25382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B43AD0D7-07F0-F3D5-7D90-A2B4922C1549}"/>
            </a:ext>
          </a:extLst>
        </cdr:cNvPr>
        <cdr:cNvSpPr txBox="1"/>
      </cdr:nvSpPr>
      <cdr:spPr>
        <a:xfrm xmlns:a="http://schemas.openxmlformats.org/drawingml/2006/main">
          <a:off x="1041400" y="228600"/>
          <a:ext cx="469900" cy="298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T</a:t>
          </a:r>
          <a:r>
            <a:rPr lang="ja-JP" altLang="en-US" sz="1100"/>
            <a:t>薬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0.71471</cdr:x>
      <cdr:y>0.32722</cdr:y>
    </cdr:from>
    <cdr:to>
      <cdr:x>0.93694</cdr:x>
      <cdr:y>0.47095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5A2B627-CB9D-17BB-1D16-2BABB5F9A448}"/>
            </a:ext>
          </a:extLst>
        </cdr:cNvPr>
        <cdr:cNvSpPr txBox="1"/>
      </cdr:nvSpPr>
      <cdr:spPr>
        <a:xfrm xmlns:a="http://schemas.openxmlformats.org/drawingml/2006/main">
          <a:off x="1511300" y="679450"/>
          <a:ext cx="469900" cy="298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S</a:t>
          </a:r>
          <a:r>
            <a:rPr lang="ja-JP" altLang="en-US" sz="1100"/>
            <a:t>薬</a:t>
          </a:r>
        </a:p>
      </cdr:txBody>
    </cdr:sp>
  </cdr:relSizeAnchor>
  <cdr:relSizeAnchor xmlns:cdr="http://schemas.openxmlformats.org/drawingml/2006/chartDrawing">
    <cdr:from>
      <cdr:x>0.49249</cdr:x>
      <cdr:y>0.11009</cdr:y>
    </cdr:from>
    <cdr:to>
      <cdr:x>0.71471</cdr:x>
      <cdr:y>0.25382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B43AD0D7-07F0-F3D5-7D90-A2B4922C1549}"/>
            </a:ext>
          </a:extLst>
        </cdr:cNvPr>
        <cdr:cNvSpPr txBox="1"/>
      </cdr:nvSpPr>
      <cdr:spPr>
        <a:xfrm xmlns:a="http://schemas.openxmlformats.org/drawingml/2006/main">
          <a:off x="1041400" y="228600"/>
          <a:ext cx="469900" cy="298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T</a:t>
          </a:r>
          <a:r>
            <a:rPr lang="ja-JP" altLang="en-US" sz="1100"/>
            <a:t>薬</a:t>
          </a:r>
        </a:p>
      </cdr:txBody>
    </cdr:sp>
  </cdr:relSizeAnchor>
  <cdr:relSizeAnchor xmlns:cdr="http://schemas.openxmlformats.org/drawingml/2006/chartDrawing">
    <cdr:from>
      <cdr:x>0.71471</cdr:x>
      <cdr:y>0.32722</cdr:y>
    </cdr:from>
    <cdr:to>
      <cdr:x>0.93694</cdr:x>
      <cdr:y>0.47095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5A2B627-CB9D-17BB-1D16-2BABB5F9A448}"/>
            </a:ext>
          </a:extLst>
        </cdr:cNvPr>
        <cdr:cNvSpPr txBox="1"/>
      </cdr:nvSpPr>
      <cdr:spPr>
        <a:xfrm xmlns:a="http://schemas.openxmlformats.org/drawingml/2006/main">
          <a:off x="1511300" y="679450"/>
          <a:ext cx="469900" cy="298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S</a:t>
          </a:r>
          <a:r>
            <a:rPr lang="ja-JP" altLang="en-US" sz="1100"/>
            <a:t>薬</a:t>
          </a:r>
        </a:p>
      </cdr:txBody>
    </cdr:sp>
  </cdr:relSizeAnchor>
  <cdr:relSizeAnchor xmlns:cdr="http://schemas.openxmlformats.org/drawingml/2006/chartDrawing">
    <cdr:from>
      <cdr:x>0.49249</cdr:x>
      <cdr:y>0.11009</cdr:y>
    </cdr:from>
    <cdr:to>
      <cdr:x>0.71471</cdr:x>
      <cdr:y>0.25382</cdr:y>
    </cdr:to>
    <cdr:sp macro="" textlink="">
      <cdr:nvSpPr>
        <cdr:cNvPr id="5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B43AD0D7-07F0-F3D5-7D90-A2B4922C1549}"/>
            </a:ext>
          </a:extLst>
        </cdr:cNvPr>
        <cdr:cNvSpPr txBox="1"/>
      </cdr:nvSpPr>
      <cdr:spPr>
        <a:xfrm xmlns:a="http://schemas.openxmlformats.org/drawingml/2006/main">
          <a:off x="1041400" y="228600"/>
          <a:ext cx="469900" cy="298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T</a:t>
          </a:r>
          <a:r>
            <a:rPr lang="ja-JP" altLang="en-US" sz="1100"/>
            <a:t>薬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152400</xdr:rowOff>
    </xdr:from>
    <xdr:to>
      <xdr:col>9</xdr:col>
      <xdr:colOff>0</xdr:colOff>
      <xdr:row>16</xdr:row>
      <xdr:rowOff>82550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CF06B5D-DA86-40AE-82E3-ABA51F9C69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114300</xdr:colOff>
      <xdr:row>23</xdr:row>
      <xdr:rowOff>38100</xdr:rowOff>
    </xdr:from>
    <xdr:to>
      <xdr:col>13</xdr:col>
      <xdr:colOff>146050</xdr:colOff>
      <xdr:row>35</xdr:row>
      <xdr:rowOff>133350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3DB108C-7E4F-473E-A4DC-D34D30905C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38100</xdr:colOff>
      <xdr:row>33</xdr:row>
      <xdr:rowOff>63500</xdr:rowOff>
    </xdr:from>
    <xdr:to>
      <xdr:col>13</xdr:col>
      <xdr:colOff>165100</xdr:colOff>
      <xdr:row>35</xdr:row>
      <xdr:rowOff>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56DE2D3F-D2A3-4E3C-A707-37F10995B07C}"/>
            </a:ext>
          </a:extLst>
        </xdr:cNvPr>
        <xdr:cNvSpPr txBox="1"/>
      </xdr:nvSpPr>
      <xdr:spPr>
        <a:xfrm>
          <a:off x="3181350" y="4025900"/>
          <a:ext cx="167640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Times New Roman" panose="02020603050405020304" pitchFamily="18" charset="0"/>
              <a:cs typeface="Times New Roman" panose="02020603050405020304" pitchFamily="18" charset="0"/>
            </a:rPr>
            <a:t>    </a:t>
          </a:r>
          <a:r>
            <a:rPr kumimoji="1" lang="en-US" altLang="ja-JP" sz="1000">
              <a:latin typeface="Times New Roman" panose="02020603050405020304" pitchFamily="18" charset="0"/>
              <a:cs typeface="Times New Roman" panose="02020603050405020304" pitchFamily="18" charset="0"/>
            </a:rPr>
            <a:t>2      4      8     16     32</a:t>
          </a:r>
          <a:endParaRPr kumimoji="1" lang="ja-JP" altLang="en-US" sz="10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0.71471</cdr:x>
      <cdr:y>0.32722</cdr:y>
    </cdr:from>
    <cdr:to>
      <cdr:x>0.93694</cdr:x>
      <cdr:y>0.47095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5A2B627-CB9D-17BB-1D16-2BABB5F9A448}"/>
            </a:ext>
          </a:extLst>
        </cdr:cNvPr>
        <cdr:cNvSpPr txBox="1"/>
      </cdr:nvSpPr>
      <cdr:spPr>
        <a:xfrm xmlns:a="http://schemas.openxmlformats.org/drawingml/2006/main">
          <a:off x="1511300" y="679450"/>
          <a:ext cx="469900" cy="298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S</a:t>
          </a:r>
          <a:r>
            <a:rPr lang="ja-JP" altLang="en-US" sz="1100"/>
            <a:t>薬</a:t>
          </a:r>
        </a:p>
      </cdr:txBody>
    </cdr:sp>
  </cdr:relSizeAnchor>
  <cdr:relSizeAnchor xmlns:cdr="http://schemas.openxmlformats.org/drawingml/2006/chartDrawing">
    <cdr:from>
      <cdr:x>0.49249</cdr:x>
      <cdr:y>0.11009</cdr:y>
    </cdr:from>
    <cdr:to>
      <cdr:x>0.71471</cdr:x>
      <cdr:y>0.25382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B43AD0D7-07F0-F3D5-7D90-A2B4922C1549}"/>
            </a:ext>
          </a:extLst>
        </cdr:cNvPr>
        <cdr:cNvSpPr txBox="1"/>
      </cdr:nvSpPr>
      <cdr:spPr>
        <a:xfrm xmlns:a="http://schemas.openxmlformats.org/drawingml/2006/main">
          <a:off x="1041400" y="228600"/>
          <a:ext cx="469900" cy="298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T</a:t>
          </a:r>
          <a:r>
            <a:rPr lang="ja-JP" altLang="en-US" sz="1100"/>
            <a:t>薬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0.49249</cdr:x>
      <cdr:y>0.11009</cdr:y>
    </cdr:from>
    <cdr:to>
      <cdr:x>0.71471</cdr:x>
      <cdr:y>0.25382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B43AD0D7-07F0-F3D5-7D90-A2B4922C1549}"/>
            </a:ext>
          </a:extLst>
        </cdr:cNvPr>
        <cdr:cNvSpPr txBox="1"/>
      </cdr:nvSpPr>
      <cdr:spPr>
        <a:xfrm xmlns:a="http://schemas.openxmlformats.org/drawingml/2006/main">
          <a:off x="1041400" y="228600"/>
          <a:ext cx="469900" cy="298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T</a:t>
          </a:r>
          <a:r>
            <a:rPr lang="ja-JP" altLang="en-US" sz="1100"/>
            <a:t>薬</a:t>
          </a:r>
        </a:p>
      </cdr:txBody>
    </cdr:sp>
  </cdr:relSizeAnchor>
  <cdr:relSizeAnchor xmlns:cdr="http://schemas.openxmlformats.org/drawingml/2006/chartDrawing">
    <cdr:from>
      <cdr:x>0.77777</cdr:x>
      <cdr:y>0.21713</cdr:y>
    </cdr:from>
    <cdr:to>
      <cdr:x>1</cdr:x>
      <cdr:y>0.36086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5A2B627-CB9D-17BB-1D16-2BABB5F9A448}"/>
            </a:ext>
          </a:extLst>
        </cdr:cNvPr>
        <cdr:cNvSpPr txBox="1"/>
      </cdr:nvSpPr>
      <cdr:spPr>
        <a:xfrm xmlns:a="http://schemas.openxmlformats.org/drawingml/2006/main">
          <a:off x="1644634" y="450856"/>
          <a:ext cx="469916" cy="2984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S</a:t>
          </a:r>
          <a:r>
            <a:rPr lang="ja-JP" altLang="en-US" sz="1100"/>
            <a:t>薬</a:t>
          </a:r>
        </a:p>
      </cdr:txBody>
    </cdr:sp>
  </cdr:relSizeAnchor>
  <cdr:relSizeAnchor xmlns:cdr="http://schemas.openxmlformats.org/drawingml/2006/chartDrawing">
    <cdr:from>
      <cdr:x>0.49249</cdr:x>
      <cdr:y>0.11009</cdr:y>
    </cdr:from>
    <cdr:to>
      <cdr:x>0.71471</cdr:x>
      <cdr:y>0.25382</cdr:y>
    </cdr:to>
    <cdr:sp macro="" textlink="">
      <cdr:nvSpPr>
        <cdr:cNvPr id="5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B43AD0D7-07F0-F3D5-7D90-A2B4922C1549}"/>
            </a:ext>
          </a:extLst>
        </cdr:cNvPr>
        <cdr:cNvSpPr txBox="1"/>
      </cdr:nvSpPr>
      <cdr:spPr>
        <a:xfrm xmlns:a="http://schemas.openxmlformats.org/drawingml/2006/main">
          <a:off x="1041400" y="228600"/>
          <a:ext cx="469900" cy="298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T</a:t>
          </a:r>
          <a:r>
            <a:rPr lang="ja-JP" altLang="en-US" sz="1100"/>
            <a:t>薬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2F92E-9351-4383-9BE6-B35F5ABF4755}">
  <dimension ref="B5:O11"/>
  <sheetViews>
    <sheetView tabSelected="1" workbookViewId="0">
      <selection activeCell="L26" sqref="L26"/>
    </sheetView>
  </sheetViews>
  <sheetFormatPr defaultRowHeight="13" x14ac:dyDescent="0.2"/>
  <cols>
    <col min="1" max="1" width="8.7265625" style="1"/>
    <col min="2" max="9" width="6.08984375" style="1" customWidth="1"/>
    <col min="10" max="13" width="8.7265625" style="1"/>
    <col min="14" max="15" width="5.453125" style="1" customWidth="1"/>
    <col min="16" max="16384" width="8.7265625" style="1"/>
  </cols>
  <sheetData>
    <row r="5" spans="2:15" x14ac:dyDescent="0.2">
      <c r="D5" s="2" t="s">
        <v>2</v>
      </c>
      <c r="E5" s="2" t="s">
        <v>3</v>
      </c>
      <c r="F5" s="2"/>
      <c r="G5" s="2"/>
    </row>
    <row r="6" spans="2:15" x14ac:dyDescent="0.2">
      <c r="B6" s="3" t="s">
        <v>0</v>
      </c>
      <c r="C6" s="3" t="s">
        <v>1</v>
      </c>
      <c r="D6" s="2" t="s">
        <v>4</v>
      </c>
      <c r="E6" s="2" t="s">
        <v>5</v>
      </c>
      <c r="F6" s="2" t="s">
        <v>6</v>
      </c>
      <c r="G6" s="2" t="s">
        <v>43</v>
      </c>
      <c r="H6" s="2" t="s">
        <v>7</v>
      </c>
      <c r="I6" s="2" t="s">
        <v>44</v>
      </c>
      <c r="N6" s="10" t="s">
        <v>46</v>
      </c>
      <c r="O6" s="2" t="s">
        <v>45</v>
      </c>
    </row>
    <row r="7" spans="2:15" x14ac:dyDescent="0.2">
      <c r="B7" s="1">
        <v>1</v>
      </c>
      <c r="C7" s="1">
        <v>1</v>
      </c>
      <c r="E7" s="1">
        <v>20</v>
      </c>
      <c r="H7" s="1">
        <v>19</v>
      </c>
      <c r="I7" s="1">
        <v>1.5</v>
      </c>
      <c r="N7" s="1">
        <v>0</v>
      </c>
      <c r="O7" s="1">
        <v>40</v>
      </c>
    </row>
    <row r="8" spans="2:15" x14ac:dyDescent="0.2">
      <c r="B8" s="1">
        <v>2</v>
      </c>
      <c r="C8" s="1">
        <v>2</v>
      </c>
      <c r="D8" s="1">
        <v>20</v>
      </c>
      <c r="E8" s="1">
        <v>30</v>
      </c>
      <c r="F8" s="1">
        <v>21</v>
      </c>
      <c r="G8" s="1">
        <v>1.5</v>
      </c>
      <c r="H8" s="1">
        <v>31</v>
      </c>
      <c r="I8" s="1">
        <v>2.5</v>
      </c>
      <c r="N8" s="1">
        <v>5</v>
      </c>
      <c r="O8" s="1">
        <v>40</v>
      </c>
    </row>
    <row r="9" spans="2:15" x14ac:dyDescent="0.2">
      <c r="B9" s="1">
        <v>4</v>
      </c>
      <c r="C9" s="1">
        <v>3</v>
      </c>
      <c r="D9" s="1">
        <v>30</v>
      </c>
      <c r="E9" s="1">
        <v>40</v>
      </c>
      <c r="F9" s="1">
        <v>29</v>
      </c>
      <c r="G9" s="1">
        <v>2.5</v>
      </c>
      <c r="H9" s="1">
        <v>39</v>
      </c>
      <c r="I9" s="1">
        <v>3.5</v>
      </c>
    </row>
    <row r="10" spans="2:15" x14ac:dyDescent="0.2">
      <c r="B10" s="1">
        <v>8</v>
      </c>
      <c r="C10" s="1">
        <v>4</v>
      </c>
      <c r="D10" s="1">
        <v>40</v>
      </c>
      <c r="E10" s="1">
        <v>50</v>
      </c>
      <c r="F10" s="1">
        <v>41</v>
      </c>
      <c r="G10" s="1">
        <v>3.5</v>
      </c>
      <c r="H10" s="1">
        <v>51</v>
      </c>
      <c r="I10" s="1">
        <v>4.5</v>
      </c>
      <c r="N10" s="1">
        <v>0</v>
      </c>
      <c r="O10" s="1">
        <v>30</v>
      </c>
    </row>
    <row r="11" spans="2:15" x14ac:dyDescent="0.2">
      <c r="B11" s="1">
        <v>16</v>
      </c>
      <c r="C11" s="1">
        <v>5</v>
      </c>
      <c r="D11" s="1">
        <v>50</v>
      </c>
      <c r="F11" s="1">
        <v>49</v>
      </c>
      <c r="G11" s="1">
        <v>4.5</v>
      </c>
      <c r="N11" s="1">
        <v>4</v>
      </c>
      <c r="O11" s="1">
        <v>30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A64EC-1AC6-4241-ACD1-4D09CACD0E3F}">
  <dimension ref="B5:R25"/>
  <sheetViews>
    <sheetView workbookViewId="0"/>
  </sheetViews>
  <sheetFormatPr defaultRowHeight="13" customHeight="1" x14ac:dyDescent="0.2"/>
  <cols>
    <col min="1" max="1" width="8.7265625" style="1"/>
    <col min="2" max="2" width="3.81640625" style="2" customWidth="1"/>
    <col min="3" max="3" width="4.54296875" style="2" customWidth="1"/>
    <col min="4" max="4" width="3.6328125" style="2" customWidth="1"/>
    <col min="5" max="5" width="5.08984375" style="1" customWidth="1"/>
    <col min="6" max="6" width="4.26953125" style="1" customWidth="1"/>
    <col min="7" max="7" width="1.81640625" style="1" customWidth="1"/>
    <col min="8" max="8" width="5.90625" style="1" customWidth="1"/>
    <col min="9" max="9" width="7.6328125" style="1" customWidth="1"/>
    <col min="10" max="10" width="7.81640625" style="1" customWidth="1"/>
    <col min="11" max="11" width="7.6328125" style="1" customWidth="1"/>
    <col min="12" max="12" width="6.7265625" style="1" customWidth="1"/>
    <col min="13" max="13" width="4" style="1" customWidth="1"/>
    <col min="14" max="16384" width="8.7265625" style="1"/>
  </cols>
  <sheetData>
    <row r="5" spans="2:18" ht="13" customHeight="1" thickBot="1" x14ac:dyDescent="0.25">
      <c r="E5" s="2" t="s">
        <v>26</v>
      </c>
      <c r="H5" s="1" t="s">
        <v>12</v>
      </c>
    </row>
    <row r="6" spans="2:18" ht="13" customHeight="1" thickBot="1" x14ac:dyDescent="0.25">
      <c r="B6" s="12" t="s">
        <v>11</v>
      </c>
      <c r="C6" s="13" t="s">
        <v>0</v>
      </c>
      <c r="D6" s="28" t="s">
        <v>8</v>
      </c>
      <c r="E6" s="29" t="s">
        <v>1</v>
      </c>
      <c r="F6" s="14" t="s">
        <v>9</v>
      </c>
      <c r="G6" s="3"/>
      <c r="H6" s="4"/>
      <c r="I6" s="4" t="s">
        <v>13</v>
      </c>
      <c r="J6" s="4" t="s">
        <v>14</v>
      </c>
      <c r="K6" s="4" t="s">
        <v>15</v>
      </c>
      <c r="L6" s="4" t="s">
        <v>23</v>
      </c>
      <c r="N6" s="1" t="s">
        <v>28</v>
      </c>
    </row>
    <row r="7" spans="2:18" ht="13" customHeight="1" x14ac:dyDescent="0.2">
      <c r="B7" s="2" t="s">
        <v>2</v>
      </c>
      <c r="C7" s="2">
        <v>4</v>
      </c>
      <c r="D7" s="30">
        <v>0</v>
      </c>
      <c r="E7" s="34">
        <f>LOG10(C7)</f>
        <v>0.6020599913279624</v>
      </c>
      <c r="F7" s="38">
        <v>21</v>
      </c>
      <c r="H7" s="2" t="s">
        <v>16</v>
      </c>
      <c r="I7" s="38">
        <v>3</v>
      </c>
      <c r="J7" s="43">
        <v>1001.6</v>
      </c>
      <c r="K7" s="41">
        <v>333.86666666666667</v>
      </c>
      <c r="L7" s="41">
        <v>312.5</v>
      </c>
      <c r="N7" s="1" t="s">
        <v>27</v>
      </c>
    </row>
    <row r="8" spans="2:18" ht="13" customHeight="1" x14ac:dyDescent="0.2">
      <c r="C8" s="2">
        <v>8</v>
      </c>
      <c r="D8" s="31">
        <v>0</v>
      </c>
      <c r="E8" s="35">
        <f t="shared" ref="E8:E14" si="0">LOG10(C8)</f>
        <v>0.90308998699194354</v>
      </c>
      <c r="F8" s="38">
        <v>29</v>
      </c>
      <c r="H8" s="2" t="s">
        <v>17</v>
      </c>
      <c r="I8" s="38">
        <v>4</v>
      </c>
      <c r="J8" s="43">
        <v>6.3999999999999977</v>
      </c>
      <c r="K8" s="41">
        <v>1.5999999999999994</v>
      </c>
      <c r="L8" s="41"/>
      <c r="M8" s="8"/>
    </row>
    <row r="9" spans="2:18" ht="15" customHeight="1" thickBot="1" x14ac:dyDescent="0.45">
      <c r="C9" s="2">
        <v>16</v>
      </c>
      <c r="D9" s="31">
        <v>0</v>
      </c>
      <c r="E9" s="35">
        <f t="shared" si="0"/>
        <v>1.2041199826559248</v>
      </c>
      <c r="F9" s="38">
        <v>41</v>
      </c>
      <c r="H9" s="9" t="s">
        <v>18</v>
      </c>
      <c r="I9" s="40">
        <v>7</v>
      </c>
      <c r="J9" s="44">
        <v>1008</v>
      </c>
      <c r="K9" s="42"/>
      <c r="L9" s="42"/>
      <c r="N9" s="22" t="s">
        <v>35</v>
      </c>
      <c r="Q9" s="17">
        <f>40/I14</f>
        <v>1.2041199826559248</v>
      </c>
      <c r="R9" s="17">
        <f>LOG10(16)</f>
        <v>1.2041199826559248</v>
      </c>
    </row>
    <row r="10" spans="2:18" ht="15" customHeight="1" thickBot="1" x14ac:dyDescent="0.45">
      <c r="B10" s="15"/>
      <c r="C10" s="15">
        <v>32</v>
      </c>
      <c r="D10" s="32">
        <v>0</v>
      </c>
      <c r="E10" s="36">
        <f t="shared" si="0"/>
        <v>1.505149978319906</v>
      </c>
      <c r="F10" s="39">
        <v>49</v>
      </c>
      <c r="H10" s="2"/>
      <c r="N10" s="22" t="s">
        <v>34</v>
      </c>
      <c r="Q10" s="17">
        <f>30/I14</f>
        <v>0.90308998699194354</v>
      </c>
    </row>
    <row r="11" spans="2:18" ht="13" customHeight="1" x14ac:dyDescent="0.2">
      <c r="B11" s="2" t="s">
        <v>3</v>
      </c>
      <c r="C11" s="2">
        <v>2</v>
      </c>
      <c r="D11" s="31">
        <v>1</v>
      </c>
      <c r="E11" s="35">
        <f t="shared" si="0"/>
        <v>0.3010299956639812</v>
      </c>
      <c r="F11" s="38">
        <v>19</v>
      </c>
      <c r="H11" s="4"/>
      <c r="I11" s="4" t="s">
        <v>19</v>
      </c>
      <c r="J11" s="4" t="s">
        <v>20</v>
      </c>
      <c r="K11" s="7" t="s">
        <v>10</v>
      </c>
      <c r="L11" s="7" t="s">
        <v>22</v>
      </c>
    </row>
    <row r="12" spans="2:18" ht="13" customHeight="1" x14ac:dyDescent="0.2">
      <c r="C12" s="2">
        <v>4</v>
      </c>
      <c r="D12" s="31">
        <v>1</v>
      </c>
      <c r="E12" s="35">
        <f t="shared" si="0"/>
        <v>0.6020599913279624</v>
      </c>
      <c r="F12" s="38">
        <v>31</v>
      </c>
      <c r="H12" s="2" t="s">
        <v>21</v>
      </c>
      <c r="I12" s="5">
        <v>-7.1054273576010019E-15</v>
      </c>
      <c r="J12" s="5">
        <v>1.5362291495737217</v>
      </c>
      <c r="K12" s="5">
        <v>-4.6252392486971366E-15</v>
      </c>
      <c r="L12" s="5">
        <v>1</v>
      </c>
      <c r="N12" s="1" t="s">
        <v>47</v>
      </c>
    </row>
    <row r="13" spans="2:18" ht="13" customHeight="1" x14ac:dyDescent="0.2">
      <c r="C13" s="2">
        <v>8</v>
      </c>
      <c r="D13" s="31">
        <v>1</v>
      </c>
      <c r="E13" s="35">
        <f t="shared" si="0"/>
        <v>0.90308998699194354</v>
      </c>
      <c r="F13" s="38">
        <v>39</v>
      </c>
      <c r="H13" s="10" t="s">
        <v>8</v>
      </c>
      <c r="I13" s="5">
        <v>10.000000000000005</v>
      </c>
      <c r="J13" s="5">
        <v>0.97979589711327131</v>
      </c>
      <c r="K13" s="5">
        <v>10.20620726159658</v>
      </c>
      <c r="L13" s="5">
        <v>1.5499513144620858E-4</v>
      </c>
      <c r="Q13" s="1">
        <f>10^(Q9-Q10)</f>
        <v>2.0000000000000004</v>
      </c>
    </row>
    <row r="14" spans="2:18" ht="13" customHeight="1" thickBot="1" x14ac:dyDescent="0.25">
      <c r="B14" s="15"/>
      <c r="C14" s="15">
        <v>16</v>
      </c>
      <c r="D14" s="33">
        <v>1</v>
      </c>
      <c r="E14" s="37">
        <f t="shared" si="0"/>
        <v>1.2041199826559248</v>
      </c>
      <c r="F14" s="39">
        <v>51</v>
      </c>
      <c r="H14" s="11" t="s">
        <v>1</v>
      </c>
      <c r="I14" s="6">
        <v>33.219280948873624</v>
      </c>
      <c r="J14" s="6">
        <v>1.3287712379549448</v>
      </c>
      <c r="K14" s="6">
        <v>25.000000000000004</v>
      </c>
      <c r="L14" s="6">
        <v>1.9106777843954247E-6</v>
      </c>
    </row>
    <row r="15" spans="2:18" ht="13" customHeight="1" x14ac:dyDescent="0.2">
      <c r="C15" s="16" t="s">
        <v>24</v>
      </c>
    </row>
    <row r="17" spans="14:15" ht="13" customHeight="1" x14ac:dyDescent="0.2">
      <c r="N17" s="2" t="s">
        <v>31</v>
      </c>
      <c r="O17" s="2" t="s">
        <v>32</v>
      </c>
    </row>
    <row r="18" spans="14:15" ht="13" customHeight="1" x14ac:dyDescent="0.2">
      <c r="N18" s="1">
        <v>1</v>
      </c>
      <c r="O18" s="1">
        <v>10</v>
      </c>
    </row>
    <row r="19" spans="14:15" ht="13" customHeight="1" x14ac:dyDescent="0.2">
      <c r="N19" s="1">
        <v>5.5</v>
      </c>
      <c r="O19" s="1">
        <v>55</v>
      </c>
    </row>
    <row r="21" spans="14:15" ht="13" customHeight="1" x14ac:dyDescent="0.2">
      <c r="N21" s="1">
        <v>0</v>
      </c>
      <c r="O21" s="1">
        <v>10</v>
      </c>
    </row>
    <row r="22" spans="14:15" ht="13" customHeight="1" x14ac:dyDescent="0.2">
      <c r="N22" s="1">
        <v>4.5</v>
      </c>
      <c r="O22" s="1">
        <v>55</v>
      </c>
    </row>
    <row r="24" spans="14:15" ht="13" customHeight="1" x14ac:dyDescent="0.2">
      <c r="N24" s="1">
        <v>0</v>
      </c>
      <c r="O24" s="1">
        <v>40</v>
      </c>
    </row>
    <row r="25" spans="14:15" ht="13" customHeight="1" x14ac:dyDescent="0.2">
      <c r="N25" s="1">
        <v>5</v>
      </c>
      <c r="O25" s="1">
        <v>40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DF88B-9396-4041-BE5D-CBEDB18B1ED3}">
  <dimension ref="B5:S37"/>
  <sheetViews>
    <sheetView workbookViewId="0"/>
  </sheetViews>
  <sheetFormatPr defaultRowHeight="13" customHeight="1" x14ac:dyDescent="0.2"/>
  <cols>
    <col min="1" max="1" width="8.7265625" style="1"/>
    <col min="2" max="2" width="3.81640625" style="2" customWidth="1"/>
    <col min="3" max="3" width="4.54296875" style="2" customWidth="1"/>
    <col min="4" max="4" width="3.6328125" style="2" customWidth="1"/>
    <col min="5" max="5" width="5.1796875" style="1" customWidth="1"/>
    <col min="6" max="6" width="4.6328125" style="1" customWidth="1"/>
    <col min="7" max="7" width="4.26953125" style="1" customWidth="1"/>
    <col min="8" max="8" width="1.81640625" style="1" customWidth="1"/>
    <col min="9" max="9" width="5.90625" style="1" customWidth="1"/>
    <col min="10" max="10" width="7.6328125" style="1" customWidth="1"/>
    <col min="11" max="11" width="7.81640625" style="1" customWidth="1"/>
    <col min="12" max="12" width="7.6328125" style="1" customWidth="1"/>
    <col min="13" max="13" width="6.7265625" style="1" customWidth="1"/>
    <col min="14" max="14" width="4" style="1" customWidth="1"/>
    <col min="15" max="17" width="8.7265625" style="1"/>
    <col min="18" max="18" width="9.81640625" style="1" customWidth="1"/>
    <col min="19" max="16384" width="8.7265625" style="1"/>
  </cols>
  <sheetData>
    <row r="5" spans="2:19" ht="13" customHeight="1" thickBot="1" x14ac:dyDescent="0.25">
      <c r="E5" s="2" t="s">
        <v>26</v>
      </c>
      <c r="F5" s="2"/>
      <c r="I5" s="27" t="s">
        <v>42</v>
      </c>
    </row>
    <row r="6" spans="2:19" ht="13" customHeight="1" thickBot="1" x14ac:dyDescent="0.25">
      <c r="B6" s="12" t="s">
        <v>11</v>
      </c>
      <c r="C6" s="13" t="s">
        <v>0</v>
      </c>
      <c r="D6" s="28" t="s">
        <v>8</v>
      </c>
      <c r="E6" s="29" t="s">
        <v>1</v>
      </c>
      <c r="F6" s="28" t="s">
        <v>25</v>
      </c>
      <c r="G6" s="14" t="s">
        <v>9</v>
      </c>
      <c r="H6" s="3"/>
      <c r="I6" s="4"/>
      <c r="J6" s="4" t="s">
        <v>13</v>
      </c>
      <c r="K6" s="4" t="s">
        <v>14</v>
      </c>
      <c r="L6" s="4" t="s">
        <v>15</v>
      </c>
      <c r="M6" s="4" t="s">
        <v>23</v>
      </c>
      <c r="O6" s="18" t="s">
        <v>29</v>
      </c>
      <c r="P6" s="18"/>
      <c r="Q6" s="18"/>
      <c r="R6" s="18"/>
      <c r="S6" s="18"/>
    </row>
    <row r="7" spans="2:19" ht="13" customHeight="1" x14ac:dyDescent="0.2">
      <c r="B7" s="2" t="s">
        <v>2</v>
      </c>
      <c r="C7" s="2">
        <v>4</v>
      </c>
      <c r="D7" s="30">
        <v>0</v>
      </c>
      <c r="E7" s="50">
        <f>LOG10(C7)</f>
        <v>0.6020599913279624</v>
      </c>
      <c r="F7" s="51">
        <v>0</v>
      </c>
      <c r="G7" s="38">
        <v>21</v>
      </c>
      <c r="I7" s="2" t="s">
        <v>16</v>
      </c>
      <c r="J7" s="38">
        <v>2</v>
      </c>
      <c r="K7" s="41">
        <v>1000</v>
      </c>
      <c r="L7" s="41">
        <v>500</v>
      </c>
      <c r="M7" s="41">
        <v>312.5</v>
      </c>
      <c r="O7" s="18" t="s">
        <v>38</v>
      </c>
      <c r="P7" s="18"/>
      <c r="Q7" s="18"/>
      <c r="R7" s="18"/>
      <c r="S7" s="18"/>
    </row>
    <row r="8" spans="2:19" ht="13" customHeight="1" x14ac:dyDescent="0.2">
      <c r="C8" s="2">
        <v>8</v>
      </c>
      <c r="D8" s="31">
        <v>0</v>
      </c>
      <c r="E8" s="43">
        <f t="shared" ref="E8:E14" si="0">LOG10(C8)</f>
        <v>0.90308998699194354</v>
      </c>
      <c r="F8" s="52">
        <v>0</v>
      </c>
      <c r="G8" s="38">
        <v>29</v>
      </c>
      <c r="I8" s="2" t="s">
        <v>17</v>
      </c>
      <c r="J8" s="38">
        <v>5</v>
      </c>
      <c r="K8" s="41">
        <v>8</v>
      </c>
      <c r="L8" s="41">
        <v>1.6</v>
      </c>
      <c r="M8" s="41"/>
      <c r="N8" s="8"/>
      <c r="O8" s="18"/>
      <c r="P8" s="18"/>
      <c r="Q8" s="18"/>
      <c r="R8" s="18"/>
      <c r="S8" s="18"/>
    </row>
    <row r="9" spans="2:19" s="22" customFormat="1" ht="13" customHeight="1" thickBot="1" x14ac:dyDescent="0.5">
      <c r="B9" s="23"/>
      <c r="C9" s="23">
        <v>16</v>
      </c>
      <c r="D9" s="53">
        <v>0</v>
      </c>
      <c r="E9" s="54">
        <f t="shared" si="0"/>
        <v>1.2041199826559248</v>
      </c>
      <c r="F9" s="52">
        <v>0</v>
      </c>
      <c r="G9" s="45">
        <v>41</v>
      </c>
      <c r="I9" s="25" t="s">
        <v>18</v>
      </c>
      <c r="J9" s="48">
        <v>7</v>
      </c>
      <c r="K9" s="49">
        <v>1008</v>
      </c>
      <c r="L9" s="49"/>
      <c r="M9" s="49"/>
      <c r="O9" s="20" t="s">
        <v>39</v>
      </c>
      <c r="P9" s="20"/>
      <c r="Q9" s="20"/>
      <c r="R9" s="20"/>
      <c r="S9" s="24">
        <f>(40-J12)/J14</f>
        <v>1.2103914408989245</v>
      </c>
    </row>
    <row r="10" spans="2:19" s="22" customFormat="1" ht="13" customHeight="1" thickBot="1" x14ac:dyDescent="0.5">
      <c r="B10" s="26"/>
      <c r="C10" s="26">
        <v>32</v>
      </c>
      <c r="D10" s="55">
        <v>0</v>
      </c>
      <c r="E10" s="47">
        <f t="shared" si="0"/>
        <v>1.505149978319906</v>
      </c>
      <c r="F10" s="56">
        <v>0</v>
      </c>
      <c r="G10" s="46">
        <v>49</v>
      </c>
      <c r="I10" s="23"/>
      <c r="O10" s="20" t="s">
        <v>40</v>
      </c>
      <c r="P10" s="20"/>
      <c r="Q10" s="20"/>
      <c r="R10" s="20"/>
      <c r="S10" s="24">
        <f>(40-J12-J13)/(J14+J15)</f>
        <v>0.89730094861379006</v>
      </c>
    </row>
    <row r="11" spans="2:19" ht="13" customHeight="1" x14ac:dyDescent="0.2">
      <c r="B11" s="2" t="s">
        <v>3</v>
      </c>
      <c r="C11" s="2">
        <v>2</v>
      </c>
      <c r="D11" s="31">
        <v>1</v>
      </c>
      <c r="E11" s="43">
        <f t="shared" si="0"/>
        <v>0.3010299956639812</v>
      </c>
      <c r="F11" s="35">
        <v>0.3010299956639812</v>
      </c>
      <c r="G11" s="38">
        <v>19</v>
      </c>
      <c r="I11" s="4"/>
      <c r="J11" s="4" t="s">
        <v>19</v>
      </c>
      <c r="K11" s="4" t="s">
        <v>20</v>
      </c>
      <c r="L11" s="7" t="s">
        <v>10</v>
      </c>
      <c r="M11" s="7" t="s">
        <v>22</v>
      </c>
      <c r="O11" s="18"/>
      <c r="P11" s="18"/>
      <c r="Q11" s="18"/>
      <c r="R11" s="18"/>
      <c r="S11" s="19"/>
    </row>
    <row r="12" spans="2:19" ht="13" customHeight="1" x14ac:dyDescent="0.2">
      <c r="C12" s="2">
        <v>4</v>
      </c>
      <c r="D12" s="31">
        <v>1</v>
      </c>
      <c r="E12" s="43">
        <f t="shared" si="0"/>
        <v>0.6020599913279624</v>
      </c>
      <c r="F12" s="35">
        <v>0.6020599913279624</v>
      </c>
      <c r="G12" s="38">
        <v>31</v>
      </c>
      <c r="I12" s="2" t="s">
        <v>21</v>
      </c>
      <c r="J12" s="5">
        <v>1.3999999999999917</v>
      </c>
      <c r="K12" s="5">
        <v>2.0784609690826525</v>
      </c>
      <c r="L12" s="5">
        <v>0.6735753140545595</v>
      </c>
      <c r="M12" s="5">
        <v>0.53749843827969535</v>
      </c>
      <c r="O12" s="18" t="s">
        <v>33</v>
      </c>
      <c r="P12" s="18"/>
      <c r="Q12" s="18"/>
      <c r="R12" s="18"/>
      <c r="S12" s="19"/>
    </row>
    <row r="13" spans="2:19" ht="13" customHeight="1" x14ac:dyDescent="0.2">
      <c r="C13" s="2">
        <v>8</v>
      </c>
      <c r="D13" s="31">
        <v>1</v>
      </c>
      <c r="E13" s="43">
        <f t="shared" si="0"/>
        <v>0.90308998699194354</v>
      </c>
      <c r="F13" s="35">
        <v>0.90308998699194354</v>
      </c>
      <c r="G13" s="38">
        <v>39</v>
      </c>
      <c r="I13" s="10" t="s">
        <v>8</v>
      </c>
      <c r="J13" s="5">
        <v>7.6000000000000068</v>
      </c>
      <c r="K13" s="5">
        <v>2.5922962793631439</v>
      </c>
      <c r="L13" s="5">
        <v>2.9317636492797492</v>
      </c>
      <c r="M13" s="5">
        <v>4.2738555108079085E-2</v>
      </c>
      <c r="O13" s="18"/>
      <c r="P13" s="18"/>
      <c r="Q13" s="18"/>
      <c r="R13" s="18"/>
      <c r="S13" s="19">
        <f>10^(S9-S10)</f>
        <v>2.056319018700921</v>
      </c>
    </row>
    <row r="14" spans="2:19" ht="13" customHeight="1" thickBot="1" x14ac:dyDescent="0.25">
      <c r="B14" s="15"/>
      <c r="C14" s="15">
        <v>16</v>
      </c>
      <c r="D14" s="33">
        <v>1</v>
      </c>
      <c r="E14" s="44">
        <f t="shared" si="0"/>
        <v>1.2041199826559248</v>
      </c>
      <c r="F14" s="37">
        <v>1.2041199826559248</v>
      </c>
      <c r="G14" s="39">
        <v>51</v>
      </c>
      <c r="I14" s="10" t="s">
        <v>1</v>
      </c>
      <c r="J14" s="5">
        <v>31.890509710918682</v>
      </c>
      <c r="K14" s="5">
        <v>1.8791663060071699</v>
      </c>
      <c r="L14" s="5">
        <v>16.970562748477146</v>
      </c>
      <c r="M14" s="5">
        <v>7.0693496865024854E-5</v>
      </c>
      <c r="O14" s="18"/>
      <c r="P14" s="18"/>
      <c r="Q14" s="18"/>
      <c r="R14" s="18"/>
      <c r="S14" s="18"/>
    </row>
    <row r="15" spans="2:19" ht="13" customHeight="1" thickBot="1" x14ac:dyDescent="0.25">
      <c r="C15" s="16" t="s">
        <v>24</v>
      </c>
      <c r="I15" s="11" t="s">
        <v>25</v>
      </c>
      <c r="J15" s="21">
        <v>2.6575424759098896</v>
      </c>
      <c r="K15" s="6">
        <v>2.6575424759098896</v>
      </c>
      <c r="L15" s="6">
        <v>1</v>
      </c>
      <c r="M15" s="6">
        <v>0.37390096630005915</v>
      </c>
      <c r="O15" s="18" t="s">
        <v>29</v>
      </c>
      <c r="P15" s="18"/>
      <c r="Q15" s="18"/>
      <c r="R15" s="18"/>
      <c r="S15" s="18"/>
    </row>
    <row r="16" spans="2:19" ht="13" customHeight="1" x14ac:dyDescent="0.2">
      <c r="O16" s="18" t="s">
        <v>38</v>
      </c>
      <c r="P16" s="18"/>
      <c r="Q16" s="18"/>
      <c r="R16" s="18"/>
      <c r="S16" s="18"/>
    </row>
    <row r="17" spans="2:19" ht="13" customHeight="1" x14ac:dyDescent="0.2">
      <c r="O17" s="18"/>
      <c r="P17" s="18"/>
      <c r="Q17" s="18"/>
      <c r="R17" s="18"/>
      <c r="S17" s="18"/>
    </row>
    <row r="18" spans="2:19" s="22" customFormat="1" ht="13" customHeight="1" x14ac:dyDescent="0.45">
      <c r="B18" s="23"/>
      <c r="C18" s="23"/>
      <c r="D18" s="23"/>
      <c r="O18" s="20" t="s">
        <v>36</v>
      </c>
      <c r="P18" s="20"/>
      <c r="Q18" s="20"/>
      <c r="R18" s="20"/>
      <c r="S18" s="24">
        <f>(30-J12)/J14</f>
        <v>0.89681852874894419</v>
      </c>
    </row>
    <row r="19" spans="2:19" s="22" customFormat="1" ht="13" customHeight="1" x14ac:dyDescent="0.45">
      <c r="B19" s="23"/>
      <c r="C19" s="23"/>
      <c r="D19" s="23"/>
      <c r="O19" s="20" t="s">
        <v>41</v>
      </c>
      <c r="P19" s="20"/>
      <c r="Q19" s="20"/>
      <c r="R19" s="20"/>
      <c r="S19" s="24">
        <f>(30-J12-J13)/(J14+J15)</f>
        <v>0.60784902970611587</v>
      </c>
    </row>
    <row r="20" spans="2:19" ht="13" customHeight="1" x14ac:dyDescent="0.2">
      <c r="O20" s="18"/>
      <c r="P20" s="18"/>
      <c r="Q20" s="18"/>
      <c r="R20" s="18"/>
      <c r="S20" s="19"/>
    </row>
    <row r="21" spans="2:19" ht="13" customHeight="1" x14ac:dyDescent="0.2">
      <c r="O21" s="18" t="s">
        <v>37</v>
      </c>
      <c r="P21" s="18"/>
      <c r="Q21" s="18"/>
      <c r="R21" s="18"/>
      <c r="S21" s="19"/>
    </row>
    <row r="22" spans="2:19" ht="13" customHeight="1" x14ac:dyDescent="0.2">
      <c r="O22" s="18"/>
      <c r="P22" s="18"/>
      <c r="Q22" s="18"/>
      <c r="R22" s="18"/>
      <c r="S22" s="19">
        <f>10^(S18-S19)</f>
        <v>1.9452234617403883</v>
      </c>
    </row>
    <row r="26" spans="2:19" ht="13" customHeight="1" x14ac:dyDescent="0.2">
      <c r="O26" s="2" t="s">
        <v>31</v>
      </c>
      <c r="P26" s="2" t="s">
        <v>32</v>
      </c>
    </row>
    <row r="27" spans="2:19" ht="13" customHeight="1" x14ac:dyDescent="0.2">
      <c r="O27" s="1">
        <v>0</v>
      </c>
      <c r="P27" s="1">
        <f>1.4+31.89*LOG10(1)</f>
        <v>1.4</v>
      </c>
      <c r="R27" s="18" t="s">
        <v>29</v>
      </c>
    </row>
    <row r="28" spans="2:19" ht="13" customHeight="1" x14ac:dyDescent="0.2">
      <c r="O28" s="1">
        <v>5.5</v>
      </c>
      <c r="P28" s="1">
        <f>1.4+31.89*LOG10(2^5.5)</f>
        <v>54.199156089483985</v>
      </c>
      <c r="R28" s="18" t="s">
        <v>30</v>
      </c>
    </row>
    <row r="30" spans="2:19" ht="13" customHeight="1" x14ac:dyDescent="0.2">
      <c r="O30" s="1">
        <v>0</v>
      </c>
      <c r="P30" s="1">
        <v>9</v>
      </c>
    </row>
    <row r="31" spans="2:19" ht="13" customHeight="1" x14ac:dyDescent="0.2">
      <c r="O31" s="1">
        <v>4.5</v>
      </c>
      <c r="P31" s="1">
        <f>1.4+31.89*LOG10(2^5.5)</f>
        <v>54.199156089483985</v>
      </c>
    </row>
    <row r="33" spans="15:16" ht="13" customHeight="1" x14ac:dyDescent="0.2">
      <c r="O33" s="1">
        <v>0</v>
      </c>
      <c r="P33" s="1">
        <v>40</v>
      </c>
    </row>
    <row r="34" spans="15:16" ht="13" customHeight="1" x14ac:dyDescent="0.2">
      <c r="O34" s="1">
        <v>5</v>
      </c>
      <c r="P34" s="1">
        <v>40</v>
      </c>
    </row>
    <row r="36" spans="15:16" ht="13" customHeight="1" x14ac:dyDescent="0.2">
      <c r="O36" s="1">
        <v>0</v>
      </c>
      <c r="P36" s="1">
        <v>30</v>
      </c>
    </row>
    <row r="37" spans="15:16" ht="13" customHeight="1" x14ac:dyDescent="0.2">
      <c r="O37" s="1">
        <v>4</v>
      </c>
      <c r="P37" s="1">
        <v>30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平行線図</vt:lpstr>
      <vt:lpstr>平行線</vt:lpstr>
      <vt:lpstr>非平行線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行雄 高橋</dc:creator>
  <cp:lastModifiedBy>行雄 高橋</cp:lastModifiedBy>
  <dcterms:created xsi:type="dcterms:W3CDTF">2023-10-27T04:47:00Z</dcterms:created>
  <dcterms:modified xsi:type="dcterms:W3CDTF">2023-11-21T06:55:07Z</dcterms:modified>
</cp:coreProperties>
</file>