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D:\_P6_2017====\___P6_計量生物_一般化線形モデル\"/>
    </mc:Choice>
  </mc:AlternateContent>
  <bookViews>
    <workbookView xWindow="0" yWindow="0" windowWidth="19730" windowHeight="6810"/>
  </bookViews>
  <sheets>
    <sheet name="表8.1  ロジット・プロビット・最小極値" sheetId="4" r:id="rId1"/>
    <sheet name="スライド22  ３種グラフ" sheetId="10" r:id="rId2"/>
  </sheets>
  <definedNames>
    <definedName name="solver_adj" localSheetId="0" hidden="1">'表8.1  ロジット・プロビット・最小極値'!$I$16:$I$17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'表8.1  ロジット・プロビット・最小極値'!$I$15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0" i="10" l="1"/>
  <c r="K40" i="10"/>
  <c r="H40" i="10"/>
  <c r="N39" i="10"/>
  <c r="K39" i="10"/>
  <c r="H39" i="10"/>
  <c r="N38" i="10"/>
  <c r="K38" i="10"/>
  <c r="H38" i="10"/>
  <c r="N37" i="10"/>
  <c r="K37" i="10"/>
  <c r="H37" i="10"/>
  <c r="N36" i="10"/>
  <c r="K36" i="10"/>
  <c r="H36" i="10"/>
  <c r="N35" i="10"/>
  <c r="K35" i="10"/>
  <c r="H35" i="10"/>
  <c r="N34" i="10"/>
  <c r="K34" i="10"/>
  <c r="H34" i="10"/>
  <c r="N33" i="10"/>
  <c r="K33" i="10"/>
  <c r="H33" i="10"/>
  <c r="N32" i="10"/>
  <c r="K32" i="10"/>
  <c r="H32" i="10"/>
  <c r="N31" i="10"/>
  <c r="K31" i="10"/>
  <c r="H31" i="10"/>
  <c r="N30" i="10"/>
  <c r="K30" i="10"/>
  <c r="H30" i="10"/>
  <c r="N29" i="10"/>
  <c r="K29" i="10"/>
  <c r="H29" i="10"/>
  <c r="N28" i="10"/>
  <c r="K28" i="10"/>
  <c r="H28" i="10"/>
  <c r="N27" i="10"/>
  <c r="K27" i="10"/>
  <c r="H27" i="10"/>
  <c r="N26" i="10"/>
  <c r="K26" i="10"/>
  <c r="H26" i="10"/>
  <c r="N25" i="10"/>
  <c r="K25" i="10"/>
  <c r="H25" i="10"/>
  <c r="N24" i="10"/>
  <c r="K24" i="10"/>
  <c r="H24" i="10"/>
  <c r="N23" i="10"/>
  <c r="K23" i="10"/>
  <c r="H23" i="10"/>
  <c r="N22" i="10"/>
  <c r="K22" i="10"/>
  <c r="H22" i="10"/>
  <c r="N21" i="10"/>
  <c r="K21" i="10"/>
  <c r="H21" i="10"/>
  <c r="N20" i="10"/>
  <c r="K20" i="10"/>
  <c r="H20" i="10"/>
  <c r="N19" i="10"/>
  <c r="K19" i="10"/>
  <c r="H19" i="10"/>
  <c r="N14" i="10"/>
  <c r="O14" i="10" s="1"/>
  <c r="L14" i="10"/>
  <c r="K14" i="10"/>
  <c r="H14" i="10"/>
  <c r="I14" i="10" s="1"/>
  <c r="F14" i="10"/>
  <c r="C14" i="10"/>
  <c r="N13" i="10"/>
  <c r="O13" i="10" s="1"/>
  <c r="L13" i="10"/>
  <c r="K13" i="10"/>
  <c r="H13" i="10"/>
  <c r="I13" i="10" s="1"/>
  <c r="F13" i="10"/>
  <c r="C13" i="10"/>
  <c r="N12" i="10"/>
  <c r="O12" i="10" s="1"/>
  <c r="L12" i="10"/>
  <c r="K12" i="10"/>
  <c r="H12" i="10"/>
  <c r="I12" i="10" s="1"/>
  <c r="F12" i="10"/>
  <c r="C12" i="10"/>
  <c r="N11" i="10"/>
  <c r="O11" i="10" s="1"/>
  <c r="L11" i="10"/>
  <c r="K11" i="10"/>
  <c r="H11" i="10"/>
  <c r="I11" i="10" s="1"/>
  <c r="F11" i="10"/>
  <c r="C11" i="10"/>
  <c r="N10" i="10"/>
  <c r="O10" i="10" s="1"/>
  <c r="L10" i="10"/>
  <c r="K10" i="10"/>
  <c r="H10" i="10"/>
  <c r="I10" i="10" s="1"/>
  <c r="F10" i="10"/>
  <c r="C10" i="10"/>
  <c r="N9" i="10"/>
  <c r="O9" i="10" s="1"/>
  <c r="L9" i="10"/>
  <c r="K9" i="10"/>
  <c r="H9" i="10"/>
  <c r="I9" i="10" s="1"/>
  <c r="F9" i="10"/>
  <c r="C9" i="10"/>
  <c r="N8" i="10"/>
  <c r="O8" i="10" s="1"/>
  <c r="L8" i="10"/>
  <c r="K8" i="10"/>
  <c r="H8" i="10"/>
  <c r="I8" i="10" s="1"/>
  <c r="F8" i="10"/>
  <c r="C8" i="10"/>
  <c r="N7" i="10"/>
  <c r="O7" i="10" s="1"/>
  <c r="L7" i="10"/>
  <c r="L15" i="10" s="1"/>
  <c r="K7" i="10"/>
  <c r="H7" i="10"/>
  <c r="I7" i="10" s="1"/>
  <c r="I15" i="10" s="1"/>
  <c r="F7" i="10"/>
  <c r="C7" i="10"/>
  <c r="O15" i="10" l="1"/>
  <c r="F7" i="4" l="1"/>
  <c r="H7" i="4"/>
  <c r="H9" i="4" l="1"/>
  <c r="I9" i="4" s="1"/>
  <c r="H14" i="4"/>
  <c r="I14" i="4" s="1"/>
  <c r="H13" i="4"/>
  <c r="I13" i="4" s="1"/>
  <c r="H8" i="4"/>
  <c r="I8" i="4" s="1"/>
  <c r="I7" i="4"/>
  <c r="H12" i="4"/>
  <c r="I12" i="4" s="1"/>
  <c r="H11" i="4"/>
  <c r="I11" i="4" s="1"/>
  <c r="H10" i="4"/>
  <c r="I10" i="4" s="1"/>
  <c r="M7" i="4" l="1"/>
  <c r="G7" i="4" l="1"/>
  <c r="E8" i="4"/>
  <c r="E9" i="4"/>
  <c r="E10" i="4"/>
  <c r="E11" i="4"/>
  <c r="E12" i="4"/>
  <c r="E13" i="4"/>
  <c r="E14" i="4"/>
  <c r="E7" i="4"/>
  <c r="L14" i="4"/>
  <c r="M14" i="4" s="1"/>
  <c r="J14" i="4"/>
  <c r="K14" i="4" s="1"/>
  <c r="F14" i="4"/>
  <c r="L13" i="4"/>
  <c r="M13" i="4" s="1"/>
  <c r="J13" i="4"/>
  <c r="K13" i="4" s="1"/>
  <c r="F13" i="4"/>
  <c r="L12" i="4"/>
  <c r="M12" i="4" s="1"/>
  <c r="J12" i="4"/>
  <c r="K12" i="4" s="1"/>
  <c r="F12" i="4"/>
  <c r="L11" i="4"/>
  <c r="M11" i="4" s="1"/>
  <c r="J11" i="4"/>
  <c r="K11" i="4" s="1"/>
  <c r="F11" i="4"/>
  <c r="L10" i="4"/>
  <c r="M10" i="4" s="1"/>
  <c r="J10" i="4"/>
  <c r="K10" i="4" s="1"/>
  <c r="F10" i="4"/>
  <c r="L9" i="4"/>
  <c r="M9" i="4" s="1"/>
  <c r="J9" i="4"/>
  <c r="K9" i="4" s="1"/>
  <c r="F9" i="4"/>
  <c r="L8" i="4"/>
  <c r="M8" i="4" s="1"/>
  <c r="J8" i="4"/>
  <c r="K8" i="4" s="1"/>
  <c r="F8" i="4"/>
  <c r="L7" i="4"/>
  <c r="J7" i="4"/>
  <c r="K7" i="4" s="1"/>
  <c r="G11" i="4" l="1"/>
  <c r="G14" i="4"/>
  <c r="G9" i="4"/>
  <c r="G12" i="4"/>
  <c r="G10" i="4"/>
  <c r="G13" i="4"/>
  <c r="G8" i="4"/>
  <c r="K15" i="4"/>
  <c r="M15" i="4"/>
  <c r="G15" i="4" l="1"/>
  <c r="I15" i="4"/>
</calcChain>
</file>

<file path=xl/sharedStrings.xml><?xml version="1.0" encoding="utf-8"?>
<sst xmlns="http://schemas.openxmlformats.org/spreadsheetml/2006/main" count="76" uniqueCount="48">
  <si>
    <t>推定値</t>
  </si>
  <si>
    <t>対数尤度</t>
    <rPh sb="0" eb="2">
      <t>タイスウ</t>
    </rPh>
    <rPh sb="2" eb="3">
      <t>ユウ</t>
    </rPh>
    <rPh sb="3" eb="4">
      <t>ド</t>
    </rPh>
    <phoneticPr fontId="2"/>
  </si>
  <si>
    <r>
      <rPr>
        <sz val="11"/>
        <color theme="1"/>
        <rFont val="ＭＳ Ｐ明朝"/>
        <family val="1"/>
        <charset val="128"/>
      </rPr>
      <t xml:space="preserve">切片 </t>
    </r>
    <r>
      <rPr>
        <i/>
        <sz val="11"/>
        <color theme="1"/>
        <rFont val="Times New Roman"/>
        <family val="1"/>
      </rPr>
      <t>β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>^=</t>
    </r>
    <rPh sb="0" eb="2">
      <t>セッペン</t>
    </rPh>
    <phoneticPr fontId="2"/>
  </si>
  <si>
    <r>
      <rPr>
        <sz val="11"/>
        <color theme="1"/>
        <rFont val="ＭＳ Ｐ明朝"/>
        <family val="1"/>
        <charset val="128"/>
      </rPr>
      <t xml:space="preserve">傾き </t>
    </r>
    <r>
      <rPr>
        <i/>
        <sz val="11"/>
        <color theme="1"/>
        <rFont val="Times New Roman"/>
        <family val="1"/>
      </rPr>
      <t>β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^=</t>
    </r>
    <rPh sb="0" eb="1">
      <t>カタム</t>
    </rPh>
    <phoneticPr fontId="2"/>
  </si>
  <si>
    <t>合計</t>
    <rPh sb="0" eb="2">
      <t>ゴウケイ</t>
    </rPh>
    <phoneticPr fontId="2"/>
  </si>
  <si>
    <t>出現率</t>
  </si>
  <si>
    <t>対数</t>
    <rPh sb="0" eb="2">
      <t>タイスウ</t>
    </rPh>
    <phoneticPr fontId="2"/>
  </si>
  <si>
    <t>i</t>
    <phoneticPr fontId="2"/>
  </si>
  <si>
    <r>
      <rPr>
        <sz val="11"/>
        <color theme="1"/>
        <rFont val="ＭＳ Ｐ明朝"/>
        <family val="1"/>
        <charset val="128"/>
      </rPr>
      <t>和</t>
    </r>
    <r>
      <rPr>
        <sz val="11"/>
        <color theme="1"/>
        <rFont val="Times New Roman"/>
        <family val="1"/>
      </rPr>
      <t xml:space="preserve"> ln</t>
    </r>
    <r>
      <rPr>
        <i/>
        <sz val="11"/>
        <color theme="1"/>
        <rFont val="Times New Roman"/>
        <family val="1"/>
      </rPr>
      <t xml:space="preserve"> L</t>
    </r>
    <r>
      <rPr>
        <sz val="11"/>
        <color theme="1"/>
        <rFont val="Times New Roman"/>
        <family val="1"/>
      </rPr>
      <t>=</t>
    </r>
    <rPh sb="0" eb="1">
      <t>ワ</t>
    </rPh>
    <phoneticPr fontId="2"/>
  </si>
  <si>
    <r>
      <t xml:space="preserve">Dobson </t>
    </r>
    <r>
      <rPr>
        <sz val="11"/>
        <color theme="1"/>
        <rFont val="ＭＳ Ｐ明朝"/>
        <family val="1"/>
        <charset val="128"/>
      </rPr>
      <t>田中 カブト虫</t>
    </r>
    <rPh sb="7" eb="9">
      <t>タナカ</t>
    </rPh>
    <rPh sb="13" eb="14">
      <t>ムシ</t>
    </rPh>
    <phoneticPr fontId="2"/>
  </si>
  <si>
    <t xml:space="preserve">p </t>
    <phoneticPr fontId="2"/>
  </si>
  <si>
    <t>死亡数</t>
    <rPh sb="0" eb="2">
      <t>シボウ</t>
    </rPh>
    <rPh sb="2" eb="3">
      <t>カズ</t>
    </rPh>
    <phoneticPr fontId="2"/>
  </si>
  <si>
    <t>ロジット</t>
    <phoneticPr fontId="2"/>
  </si>
  <si>
    <t>プロビット</t>
    <phoneticPr fontId="2"/>
  </si>
  <si>
    <t>補2重対数</t>
    <rPh sb="0" eb="1">
      <t>ホ</t>
    </rPh>
    <rPh sb="2" eb="3">
      <t>ジュウ</t>
    </rPh>
    <rPh sb="3" eb="5">
      <t>タイスウ</t>
    </rPh>
    <phoneticPr fontId="2"/>
  </si>
  <si>
    <t>ロジスティック</t>
    <phoneticPr fontId="2"/>
  </si>
  <si>
    <t>正規</t>
    <rPh sb="0" eb="2">
      <t>セイキ</t>
    </rPh>
    <phoneticPr fontId="2"/>
  </si>
  <si>
    <t>極値</t>
    <rPh sb="0" eb="2">
      <t>キョクチ</t>
    </rPh>
    <phoneticPr fontId="2"/>
  </si>
  <si>
    <t>反応</t>
  </si>
  <si>
    <t>i</t>
    <phoneticPr fontId="2"/>
  </si>
  <si>
    <r>
      <rPr>
        <sz val="11"/>
        <color theme="1"/>
        <rFont val="ＭＳ Ｐ明朝"/>
        <family val="1"/>
        <charset val="128"/>
      </rPr>
      <t>用量</t>
    </r>
    <r>
      <rPr>
        <i/>
        <sz val="11"/>
        <color theme="1"/>
        <rFont val="Times New Roman"/>
        <family val="1"/>
      </rPr>
      <t xml:space="preserve"> x</t>
    </r>
    <phoneticPr fontId="2"/>
  </si>
  <si>
    <r>
      <rPr>
        <i/>
        <sz val="11"/>
        <color theme="1"/>
        <rFont val="Times New Roman"/>
        <family val="1"/>
      </rPr>
      <t>n</t>
    </r>
    <r>
      <rPr>
        <i/>
        <vertAlign val="subscript"/>
        <sz val="11"/>
        <color theme="1"/>
        <rFont val="Times New Roman"/>
        <family val="1"/>
      </rPr>
      <t>i</t>
    </r>
    <phoneticPr fontId="2"/>
  </si>
  <si>
    <t>p</t>
    <phoneticPr fontId="2"/>
  </si>
  <si>
    <r>
      <t>ln(</t>
    </r>
    <r>
      <rPr>
        <i/>
        <sz val="11"/>
        <color theme="1"/>
        <rFont val="Times New Roman"/>
        <family val="1"/>
      </rPr>
      <t>L</t>
    </r>
    <r>
      <rPr>
        <i/>
        <vertAlign val="subscript"/>
        <sz val="11"/>
        <color theme="1"/>
        <rFont val="Times New Roman"/>
        <family val="1"/>
      </rPr>
      <t>i</t>
    </r>
    <r>
      <rPr>
        <sz val="11"/>
        <color theme="1"/>
        <rFont val="Times New Roman"/>
        <family val="1"/>
      </rPr>
      <t>)</t>
    </r>
    <phoneticPr fontId="2"/>
  </si>
  <si>
    <r>
      <t>ln(</t>
    </r>
    <r>
      <rPr>
        <i/>
        <sz val="11"/>
        <color theme="1"/>
        <rFont val="Times New Roman"/>
        <family val="1"/>
      </rPr>
      <t>L</t>
    </r>
    <r>
      <rPr>
        <i/>
        <vertAlign val="subscript"/>
        <sz val="11"/>
        <color theme="1"/>
        <rFont val="Times New Roman"/>
        <family val="1"/>
      </rPr>
      <t>i</t>
    </r>
    <r>
      <rPr>
        <sz val="11"/>
        <color theme="1"/>
        <rFont val="Times New Roman"/>
        <family val="1"/>
      </rPr>
      <t>)</t>
    </r>
    <phoneticPr fontId="2"/>
  </si>
  <si>
    <r>
      <rPr>
        <sz val="11"/>
        <color theme="1"/>
        <rFont val="ＭＳ Ｐ明朝"/>
        <family val="1"/>
        <charset val="128"/>
      </rPr>
      <t xml:space="preserve"> μ</t>
    </r>
    <r>
      <rPr>
        <sz val="11"/>
        <color theme="1"/>
        <rFont val="Times New Roman"/>
        <family val="1"/>
      </rPr>
      <t>^=</t>
    </r>
    <phoneticPr fontId="2"/>
  </si>
  <si>
    <r>
      <rPr>
        <sz val="11"/>
        <color theme="1"/>
        <rFont val="ＭＳ Ｐ明朝"/>
        <family val="1"/>
        <charset val="128"/>
      </rPr>
      <t xml:space="preserve"> </t>
    </r>
    <r>
      <rPr>
        <i/>
        <sz val="11"/>
        <color theme="1"/>
        <rFont val="ＭＳ Ｐ明朝"/>
        <family val="1"/>
        <charset val="128"/>
      </rPr>
      <t>σ</t>
    </r>
    <r>
      <rPr>
        <sz val="11"/>
        <color theme="1"/>
        <rFont val="Times New Roman"/>
        <family val="1"/>
      </rPr>
      <t>^=</t>
    </r>
    <phoneticPr fontId="2"/>
  </si>
  <si>
    <t>スライド22</t>
    <phoneticPr fontId="2"/>
  </si>
  <si>
    <r>
      <t xml:space="preserve">     π</t>
    </r>
    <r>
      <rPr>
        <i/>
        <vertAlign val="subscript"/>
        <sz val="11"/>
        <color theme="1"/>
        <rFont val="Times New Roman"/>
        <family val="1"/>
      </rPr>
      <t>i</t>
    </r>
    <phoneticPr fontId="2"/>
  </si>
  <si>
    <r>
      <t>表</t>
    </r>
    <r>
      <rPr>
        <sz val="11"/>
        <color theme="1"/>
        <rFont val="Times New Roman"/>
        <family val="1"/>
      </rPr>
      <t xml:space="preserve"> 8.1  3</t>
    </r>
    <r>
      <rPr>
        <sz val="11"/>
        <color theme="1"/>
        <rFont val="ＭＳ Ｐゴシック"/>
        <family val="1"/>
        <charset val="128"/>
        <scheme val="minor"/>
      </rPr>
      <t>種のシグモイド曲線のパラメータ推定</t>
    </r>
  </si>
  <si>
    <r>
      <rPr>
        <sz val="11"/>
        <color theme="1"/>
        <rFont val="ＭＳ Ｐ明朝"/>
        <family val="1"/>
        <charset val="128"/>
      </rPr>
      <t>用量</t>
    </r>
    <r>
      <rPr>
        <i/>
        <sz val="11"/>
        <color theme="1"/>
        <rFont val="ＭＳ Ｐゴシック"/>
        <family val="1"/>
        <charset val="128"/>
        <scheme val="minor"/>
      </rPr>
      <t xml:space="preserve"> x</t>
    </r>
    <phoneticPr fontId="2"/>
  </si>
  <si>
    <r>
      <t>y</t>
    </r>
    <r>
      <rPr>
        <vertAlign val="subscript"/>
        <sz val="11"/>
        <color theme="1"/>
        <rFont val="ＭＳ Ｐゴシック"/>
        <family val="1"/>
        <charset val="128"/>
        <scheme val="minor"/>
      </rPr>
      <t>i</t>
    </r>
    <phoneticPr fontId="2"/>
  </si>
  <si>
    <r>
      <rPr>
        <sz val="11"/>
        <color theme="1"/>
        <rFont val="ＭＳ Ｐゴシック"/>
        <family val="1"/>
        <charset val="128"/>
        <scheme val="minor"/>
      </rPr>
      <t>n</t>
    </r>
    <r>
      <rPr>
        <vertAlign val="subscript"/>
        <sz val="11"/>
        <color theme="1"/>
        <rFont val="ＭＳ Ｐゴシック"/>
        <family val="1"/>
        <charset val="128"/>
        <scheme val="minor"/>
      </rPr>
      <t>i</t>
    </r>
    <phoneticPr fontId="2"/>
  </si>
  <si>
    <r>
      <t xml:space="preserve">      π</t>
    </r>
    <r>
      <rPr>
        <vertAlign val="subscript"/>
        <sz val="11"/>
        <color theme="1"/>
        <rFont val="ＭＳ Ｐゴシック"/>
        <family val="1"/>
        <charset val="128"/>
        <scheme val="minor"/>
      </rPr>
      <t>i</t>
    </r>
    <phoneticPr fontId="2"/>
  </si>
  <si>
    <r>
      <t>ln(</t>
    </r>
    <r>
      <rPr>
        <i/>
        <sz val="11"/>
        <color theme="1"/>
        <rFont val="ＭＳ Ｐゴシック"/>
        <family val="1"/>
        <charset val="128"/>
        <scheme val="minor"/>
      </rPr>
      <t>L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i</t>
    </r>
    <r>
      <rPr>
        <sz val="11"/>
        <color theme="1"/>
        <rFont val="ＭＳ Ｐゴシック"/>
        <family val="1"/>
        <charset val="128"/>
        <scheme val="minor"/>
      </rPr>
      <t>)</t>
    </r>
    <phoneticPr fontId="2"/>
  </si>
  <si>
    <r>
      <t xml:space="preserve">      π</t>
    </r>
    <r>
      <rPr>
        <vertAlign val="subscript"/>
        <sz val="11"/>
        <color theme="1"/>
        <rFont val="ＭＳ Ｐゴシック"/>
        <family val="1"/>
        <charset val="128"/>
        <scheme val="minor"/>
      </rPr>
      <t>i</t>
    </r>
    <phoneticPr fontId="2"/>
  </si>
  <si>
    <r>
      <t>ln(</t>
    </r>
    <r>
      <rPr>
        <i/>
        <sz val="11"/>
        <color theme="1"/>
        <rFont val="ＭＳ Ｐゴシック"/>
        <family val="1"/>
        <charset val="128"/>
        <scheme val="minor"/>
      </rPr>
      <t>L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i</t>
    </r>
    <r>
      <rPr>
        <sz val="11"/>
        <color theme="1"/>
        <rFont val="ＭＳ Ｐゴシック"/>
        <family val="1"/>
        <charset val="128"/>
        <scheme val="minor"/>
      </rPr>
      <t>)</t>
    </r>
    <phoneticPr fontId="2"/>
  </si>
  <si>
    <r>
      <t xml:space="preserve">      π</t>
    </r>
    <r>
      <rPr>
        <vertAlign val="subscript"/>
        <sz val="11"/>
        <color theme="1"/>
        <rFont val="ＭＳ Ｐゴシック"/>
        <family val="1"/>
        <charset val="128"/>
        <scheme val="minor"/>
      </rPr>
      <t>i</t>
    </r>
    <phoneticPr fontId="2"/>
  </si>
  <si>
    <r>
      <t>ln(</t>
    </r>
    <r>
      <rPr>
        <i/>
        <sz val="11"/>
        <color theme="1"/>
        <rFont val="ＭＳ Ｐゴシック"/>
        <family val="1"/>
        <charset val="128"/>
        <scheme val="minor"/>
      </rPr>
      <t>L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i</t>
    </r>
    <r>
      <rPr>
        <sz val="11"/>
        <color theme="1"/>
        <rFont val="ＭＳ Ｐゴシック"/>
        <family val="1"/>
        <charset val="128"/>
        <scheme val="minor"/>
      </rPr>
      <t>)</t>
    </r>
    <phoneticPr fontId="2"/>
  </si>
  <si>
    <r>
      <rPr>
        <sz val="11"/>
        <color theme="1"/>
        <rFont val="ＭＳ Ｐ明朝"/>
        <family val="1"/>
        <charset val="128"/>
      </rPr>
      <t>和</t>
    </r>
    <r>
      <rPr>
        <sz val="11"/>
        <color theme="1"/>
        <rFont val="ＭＳ Ｐゴシック"/>
        <family val="1"/>
        <charset val="128"/>
        <scheme val="minor"/>
      </rPr>
      <t xml:space="preserve"> ln</t>
    </r>
    <r>
      <rPr>
        <i/>
        <sz val="11"/>
        <color theme="1"/>
        <rFont val="ＭＳ Ｐゴシック"/>
        <family val="1"/>
        <charset val="128"/>
        <scheme val="minor"/>
      </rPr>
      <t xml:space="preserve"> L</t>
    </r>
    <r>
      <rPr>
        <sz val="11"/>
        <color theme="1"/>
        <rFont val="ＭＳ Ｐゴシック"/>
        <family val="1"/>
        <charset val="128"/>
        <scheme val="minor"/>
      </rPr>
      <t>=</t>
    </r>
    <rPh sb="0" eb="1">
      <t>ワ</t>
    </rPh>
    <phoneticPr fontId="2"/>
  </si>
  <si>
    <r>
      <rPr>
        <sz val="11"/>
        <color theme="1"/>
        <rFont val="ＭＳ Ｐ明朝"/>
        <family val="1"/>
        <charset val="128"/>
      </rPr>
      <t xml:space="preserve">切片 </t>
    </r>
    <r>
      <rPr>
        <i/>
        <sz val="11"/>
        <color theme="1"/>
        <rFont val="ＭＳ Ｐゴシック"/>
        <family val="1"/>
        <charset val="128"/>
        <scheme val="minor"/>
      </rPr>
      <t>β</t>
    </r>
    <r>
      <rPr>
        <vertAlign val="subscript"/>
        <sz val="11"/>
        <color theme="1"/>
        <rFont val="ＭＳ Ｐゴシック"/>
        <family val="1"/>
        <charset val="128"/>
        <scheme val="minor"/>
      </rPr>
      <t>0</t>
    </r>
    <r>
      <rPr>
        <sz val="11"/>
        <color theme="1"/>
        <rFont val="ＭＳ Ｐゴシック"/>
        <family val="1"/>
        <charset val="128"/>
        <scheme val="minor"/>
      </rPr>
      <t>^=</t>
    </r>
    <rPh sb="0" eb="2">
      <t>セッペン</t>
    </rPh>
    <phoneticPr fontId="2"/>
  </si>
  <si>
    <r>
      <t xml:space="preserve"> </t>
    </r>
    <r>
      <rPr>
        <i/>
        <sz val="11"/>
        <color theme="1"/>
        <rFont val="ＭＳ Ｐゴシック"/>
        <family val="1"/>
        <charset val="128"/>
        <scheme val="minor"/>
      </rPr>
      <t>μ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LOG</t>
    </r>
    <r>
      <rPr>
        <sz val="11"/>
        <color theme="1"/>
        <rFont val="ＭＳ Ｐゴシック"/>
        <family val="1"/>
        <charset val="128"/>
        <scheme val="minor"/>
      </rPr>
      <t>^=</t>
    </r>
    <phoneticPr fontId="2"/>
  </si>
  <si>
    <r>
      <rPr>
        <i/>
        <sz val="11"/>
        <color theme="1"/>
        <rFont val="ＭＳ Ｐゴシック"/>
        <family val="1"/>
        <charset val="128"/>
        <scheme val="minor"/>
      </rPr>
      <t xml:space="preserve"> μ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NOR</t>
    </r>
    <r>
      <rPr>
        <sz val="11"/>
        <color theme="1"/>
        <rFont val="ＭＳ Ｐゴシック"/>
        <family val="1"/>
        <charset val="128"/>
        <scheme val="minor"/>
      </rPr>
      <t>^=</t>
    </r>
    <phoneticPr fontId="2"/>
  </si>
  <si>
    <r>
      <t xml:space="preserve"> </t>
    </r>
    <r>
      <rPr>
        <i/>
        <sz val="11"/>
        <color theme="1"/>
        <rFont val="ＭＳ Ｐゴシック"/>
        <family val="1"/>
        <charset val="128"/>
        <scheme val="minor"/>
      </rPr>
      <t>μ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SEV</t>
    </r>
    <r>
      <rPr>
        <sz val="11"/>
        <color theme="1"/>
        <rFont val="ＭＳ Ｐゴシック"/>
        <family val="1"/>
        <charset val="128"/>
        <scheme val="minor"/>
      </rPr>
      <t>^=</t>
    </r>
    <phoneticPr fontId="2"/>
  </si>
  <si>
    <r>
      <rPr>
        <sz val="11"/>
        <color theme="1"/>
        <rFont val="ＭＳ Ｐ明朝"/>
        <family val="1"/>
        <charset val="128"/>
      </rPr>
      <t xml:space="preserve">傾き </t>
    </r>
    <r>
      <rPr>
        <i/>
        <sz val="11"/>
        <color theme="1"/>
        <rFont val="ＭＳ Ｐゴシック"/>
        <family val="1"/>
        <charset val="128"/>
        <scheme val="minor"/>
      </rPr>
      <t>β</t>
    </r>
    <r>
      <rPr>
        <vertAlign val="subscript"/>
        <sz val="11"/>
        <color theme="1"/>
        <rFont val="ＭＳ Ｐゴシック"/>
        <family val="1"/>
        <charset val="128"/>
        <scheme val="minor"/>
      </rPr>
      <t>1</t>
    </r>
    <r>
      <rPr>
        <sz val="11"/>
        <color theme="1"/>
        <rFont val="ＭＳ Ｐゴシック"/>
        <family val="1"/>
        <charset val="128"/>
        <scheme val="minor"/>
      </rPr>
      <t>^=</t>
    </r>
    <rPh sb="0" eb="1">
      <t>カタム</t>
    </rPh>
    <phoneticPr fontId="2"/>
  </si>
  <si>
    <r>
      <t xml:space="preserve"> </t>
    </r>
    <r>
      <rPr>
        <i/>
        <sz val="11"/>
        <color theme="1"/>
        <rFont val="ＭＳ Ｐゴシック"/>
        <family val="1"/>
        <charset val="128"/>
        <scheme val="minor"/>
      </rPr>
      <t>σ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LOG</t>
    </r>
    <r>
      <rPr>
        <sz val="11"/>
        <color theme="1"/>
        <rFont val="ＭＳ Ｐゴシック"/>
        <family val="1"/>
        <charset val="128"/>
        <scheme val="minor"/>
      </rPr>
      <t>^=</t>
    </r>
    <phoneticPr fontId="2"/>
  </si>
  <si>
    <r>
      <t xml:space="preserve"> </t>
    </r>
    <r>
      <rPr>
        <i/>
        <sz val="11"/>
        <color theme="1"/>
        <rFont val="ＭＳ Ｐゴシック"/>
        <family val="1"/>
        <charset val="128"/>
        <scheme val="minor"/>
      </rPr>
      <t>σ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NOR</t>
    </r>
    <r>
      <rPr>
        <sz val="11"/>
        <color theme="1"/>
        <rFont val="ＭＳ Ｐゴシック"/>
        <family val="1"/>
        <charset val="128"/>
        <scheme val="minor"/>
      </rPr>
      <t>^=</t>
    </r>
    <phoneticPr fontId="2"/>
  </si>
  <si>
    <r>
      <t xml:space="preserve"> </t>
    </r>
    <r>
      <rPr>
        <i/>
        <sz val="11"/>
        <color theme="1"/>
        <rFont val="ＭＳ Ｐゴシック"/>
        <family val="1"/>
        <charset val="128"/>
        <scheme val="minor"/>
      </rPr>
      <t>σ</t>
    </r>
    <r>
      <rPr>
        <i/>
        <vertAlign val="subscript"/>
        <sz val="11"/>
        <color theme="1"/>
        <rFont val="ＭＳ Ｐゴシック"/>
        <family val="1"/>
        <charset val="128"/>
        <scheme val="minor"/>
      </rPr>
      <t>SEV</t>
    </r>
    <r>
      <rPr>
        <sz val="11"/>
        <color theme="1"/>
        <rFont val="ＭＳ Ｐゴシック"/>
        <family val="1"/>
        <charset val="128"/>
        <scheme val="minor"/>
      </rPr>
      <t>^=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</si>
</sst>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00_ "/>
    <numFmt numFmtId="177" formatCode="0.0000"/>
    <numFmt numFmtId="178" formatCode="0.000"/>
    <numFmt numFmtId="179" formatCode="0.000_ "/>
    <numFmt numFmtId="180" formatCode="0.00_ "/>
    <numFmt numFmtId="181" formatCode="0.0_ 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i/>
      <sz val="11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i/>
      <sz val="11"/>
      <color theme="1"/>
      <name val="ＭＳ Ｐ明朝"/>
      <family val="1"/>
      <charset val="128"/>
    </font>
    <font>
      <b/>
      <i/>
      <sz val="11"/>
      <color theme="1"/>
      <name val="Times New Roman"/>
      <family val="1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1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i/>
      <sz val="11"/>
      <color theme="1"/>
      <name val="Times New Roman"/>
      <family val="1"/>
    </font>
    <font>
      <i/>
      <sz val="11"/>
      <color theme="1"/>
      <name val="ＭＳ Ｐゴシック"/>
      <family val="1"/>
      <charset val="128"/>
      <scheme val="minor"/>
    </font>
    <font>
      <vertAlign val="subscript"/>
      <sz val="11"/>
      <color theme="1"/>
      <name val="ＭＳ Ｐゴシック"/>
      <family val="1"/>
      <charset val="128"/>
      <scheme val="minor"/>
    </font>
    <font>
      <i/>
      <vertAlign val="subscript"/>
      <sz val="11"/>
      <color theme="1"/>
      <name val="ＭＳ Ｐゴシック"/>
      <family val="1"/>
      <charset val="128"/>
      <scheme val="minor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  <charset val="128"/>
    </font>
    <font>
      <i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76" fontId="1" fillId="0" borderId="0" xfId="0" applyNumberFormat="1" applyFo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178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9" fontId="1" fillId="0" borderId="1" xfId="0" applyNumberFormat="1" applyFont="1" applyBorder="1">
      <alignment vertical="center"/>
    </xf>
    <xf numFmtId="179" fontId="1" fillId="0" borderId="0" xfId="0" applyNumberFormat="1" applyFont="1" applyBorder="1">
      <alignment vertical="center"/>
    </xf>
    <xf numFmtId="179" fontId="1" fillId="0" borderId="2" xfId="0" applyNumberFormat="1" applyFont="1" applyBorder="1">
      <alignment vertical="center"/>
    </xf>
    <xf numFmtId="179" fontId="1" fillId="0" borderId="0" xfId="0" applyNumberFormat="1" applyFont="1" applyAlignment="1">
      <alignment horizontal="right" vertical="center"/>
    </xf>
    <xf numFmtId="179" fontId="1" fillId="2" borderId="3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179" fontId="1" fillId="3" borderId="5" xfId="0" applyNumberFormat="1" applyFont="1" applyFill="1" applyBorder="1">
      <alignment vertical="center"/>
    </xf>
    <xf numFmtId="0" fontId="1" fillId="0" borderId="0" xfId="0" applyFont="1" applyBorder="1" applyAlignment="1">
      <alignment horizontal="right" vertical="center"/>
    </xf>
    <xf numFmtId="179" fontId="1" fillId="2" borderId="7" xfId="0" applyNumberFormat="1" applyFont="1" applyFill="1" applyBorder="1">
      <alignment vertical="center"/>
    </xf>
    <xf numFmtId="0" fontId="1" fillId="0" borderId="4" xfId="0" applyFont="1" applyBorder="1">
      <alignment vertical="center"/>
    </xf>
    <xf numFmtId="179" fontId="1" fillId="0" borderId="4" xfId="0" applyNumberFormat="1" applyFont="1" applyBorder="1">
      <alignment vertical="center"/>
    </xf>
    <xf numFmtId="181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9" fontId="1" fillId="0" borderId="0" xfId="0" applyNumberFormat="1" applyFont="1" applyAlignment="1">
      <alignment vertical="center"/>
    </xf>
    <xf numFmtId="180" fontId="1" fillId="0" borderId="0" xfId="0" applyNumberFormat="1" applyFont="1">
      <alignment vertical="center"/>
    </xf>
    <xf numFmtId="0" fontId="10" fillId="0" borderId="1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11" xfId="0" applyFont="1" applyBorder="1">
      <alignment vertical="center"/>
    </xf>
    <xf numFmtId="0" fontId="13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16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7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horizontal="right" vertical="center"/>
    </xf>
    <xf numFmtId="0" fontId="17" fillId="0" borderId="2" xfId="0" applyFont="1" applyBorder="1" applyAlignment="1">
      <alignment horizontal="left" vertical="center"/>
    </xf>
    <xf numFmtId="0" fontId="12" fillId="0" borderId="9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179" fontId="12" fillId="0" borderId="8" xfId="0" applyNumberFormat="1" applyFont="1" applyBorder="1">
      <alignment vertical="center"/>
    </xf>
    <xf numFmtId="179" fontId="12" fillId="0" borderId="1" xfId="0" applyNumberFormat="1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177" fontId="12" fillId="0" borderId="0" xfId="0" applyNumberFormat="1" applyFont="1" applyBorder="1" applyAlignment="1">
      <alignment horizontal="center" vertical="center"/>
    </xf>
    <xf numFmtId="179" fontId="12" fillId="0" borderId="10" xfId="0" applyNumberFormat="1" applyFont="1" applyBorder="1">
      <alignment vertical="center"/>
    </xf>
    <xf numFmtId="179" fontId="12" fillId="0" borderId="0" xfId="0" applyNumberFormat="1" applyFont="1" applyBorder="1">
      <alignment vertical="center"/>
    </xf>
    <xf numFmtId="177" fontId="12" fillId="0" borderId="2" xfId="0" applyNumberFormat="1" applyFont="1" applyBorder="1" applyAlignment="1">
      <alignment horizontal="center" vertical="center"/>
    </xf>
    <xf numFmtId="179" fontId="12" fillId="0" borderId="9" xfId="0" applyNumberFormat="1" applyFont="1" applyBorder="1">
      <alignment vertical="center"/>
    </xf>
    <xf numFmtId="179" fontId="12" fillId="0" borderId="2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2" fillId="0" borderId="1" xfId="0" applyFont="1" applyBorder="1">
      <alignment vertical="center"/>
    </xf>
    <xf numFmtId="179" fontId="12" fillId="0" borderId="4" xfId="0" applyNumberFormat="1" applyFont="1" applyBorder="1">
      <alignment vertical="center"/>
    </xf>
    <xf numFmtId="181" fontId="12" fillId="0" borderId="6" xfId="0" applyNumberFormat="1" applyFont="1" applyBorder="1" applyAlignment="1">
      <alignment horizontal="center" vertical="center"/>
    </xf>
    <xf numFmtId="179" fontId="12" fillId="3" borderId="3" xfId="0" applyNumberFormat="1" applyFont="1" applyFill="1" applyBorder="1">
      <alignment vertical="center"/>
    </xf>
    <xf numFmtId="179" fontId="12" fillId="3" borderId="5" xfId="0" applyNumberFormat="1" applyFont="1" applyFill="1" applyBorder="1">
      <alignment vertical="center"/>
    </xf>
    <xf numFmtId="0" fontId="12" fillId="0" borderId="0" xfId="0" applyFont="1" applyBorder="1" applyAlignment="1">
      <alignment horizontal="right" vertical="center"/>
    </xf>
    <xf numFmtId="179" fontId="12" fillId="2" borderId="7" xfId="0" applyNumberFormat="1" applyFont="1" applyFill="1" applyBorder="1">
      <alignment vertical="center"/>
    </xf>
    <xf numFmtId="179" fontId="12" fillId="2" borderId="3" xfId="0" applyNumberFormat="1" applyFont="1" applyFill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15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176" fontId="12" fillId="0" borderId="0" xfId="0" applyNumberFormat="1" applyFont="1">
      <alignment vertical="center"/>
    </xf>
    <xf numFmtId="0" fontId="22" fillId="0" borderId="0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178" fontId="12" fillId="0" borderId="0" xfId="0" applyNumberFormat="1" applyFont="1">
      <alignment vertical="center"/>
    </xf>
    <xf numFmtId="2" fontId="1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41884719518627"/>
          <c:y val="7.3202614379084971E-2"/>
          <c:w val="0.78760523811932748"/>
          <c:h val="0.8211855282795532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'スライド22  ３種グラフ'!$B$19:$B$39</c:f>
              <c:numCache>
                <c:formatCode>0.00_ </c:formatCode>
                <c:ptCount val="21"/>
                <c:pt idx="0">
                  <c:v>1.5</c:v>
                </c:pt>
                <c:pt idx="1">
                  <c:v>1.52</c:v>
                </c:pt>
                <c:pt idx="2">
                  <c:v>1.54</c:v>
                </c:pt>
                <c:pt idx="3">
                  <c:v>1.56</c:v>
                </c:pt>
                <c:pt idx="4">
                  <c:v>1.58</c:v>
                </c:pt>
                <c:pt idx="5">
                  <c:v>1.6</c:v>
                </c:pt>
                <c:pt idx="6">
                  <c:v>1.62</c:v>
                </c:pt>
                <c:pt idx="7">
                  <c:v>1.64</c:v>
                </c:pt>
                <c:pt idx="8">
                  <c:v>1.66</c:v>
                </c:pt>
                <c:pt idx="9">
                  <c:v>1.68</c:v>
                </c:pt>
                <c:pt idx="10">
                  <c:v>1.7</c:v>
                </c:pt>
                <c:pt idx="11">
                  <c:v>1.72</c:v>
                </c:pt>
                <c:pt idx="12">
                  <c:v>1.74</c:v>
                </c:pt>
                <c:pt idx="13">
                  <c:v>1.76</c:v>
                </c:pt>
                <c:pt idx="14">
                  <c:v>1.78</c:v>
                </c:pt>
                <c:pt idx="15">
                  <c:v>1.8</c:v>
                </c:pt>
                <c:pt idx="16">
                  <c:v>1.82</c:v>
                </c:pt>
                <c:pt idx="17">
                  <c:v>1.84</c:v>
                </c:pt>
                <c:pt idx="18">
                  <c:v>1.86</c:v>
                </c:pt>
                <c:pt idx="19">
                  <c:v>1.88</c:v>
                </c:pt>
                <c:pt idx="20" formatCode="General">
                  <c:v>1.95</c:v>
                </c:pt>
              </c:numCache>
            </c:numRef>
          </c:xVal>
          <c:yVal>
            <c:numRef>
              <c:f>'スライド22  ３種グラフ'!$H$19:$H$39</c:f>
              <c:numCache>
                <c:formatCode>0.000_ </c:formatCode>
                <c:ptCount val="21"/>
                <c:pt idx="0">
                  <c:v>9.0343574930325894E-5</c:v>
                </c:pt>
                <c:pt idx="1">
                  <c:v>1.7927568004705619E-4</c:v>
                </c:pt>
                <c:pt idx="2">
                  <c:v>3.5571932892244261E-4</c:v>
                </c:pt>
                <c:pt idx="3">
                  <c:v>7.0569676260549873E-4</c:v>
                </c:pt>
                <c:pt idx="4">
                  <c:v>1.3995203525337299E-3</c:v>
                </c:pt>
                <c:pt idx="5">
                  <c:v>2.7736007744943395E-3</c:v>
                </c:pt>
                <c:pt idx="6">
                  <c:v>5.4893680234349334E-3</c:v>
                </c:pt>
                <c:pt idx="7">
                  <c:v>1.0835381975994623E-2</c:v>
                </c:pt>
                <c:pt idx="8">
                  <c:v>2.1276414448340636E-2</c:v>
                </c:pt>
                <c:pt idx="9">
                  <c:v>4.1357821571320161E-2</c:v>
                </c:pt>
                <c:pt idx="10">
                  <c:v>7.8865473956943113E-2</c:v>
                </c:pt>
                <c:pt idx="11">
                  <c:v>0.14523558121078464</c:v>
                </c:pt>
                <c:pt idx="12">
                  <c:v>0.25216947510449966</c:v>
                </c:pt>
                <c:pt idx="13">
                  <c:v>0.40090847490553388</c:v>
                </c:pt>
                <c:pt idx="14">
                  <c:v>0.57045616952934197</c:v>
                </c:pt>
                <c:pt idx="15">
                  <c:v>0.72494133412267825</c:v>
                </c:pt>
                <c:pt idx="16">
                  <c:v>0.83949832512141043</c:v>
                </c:pt>
                <c:pt idx="17">
                  <c:v>0.91212757987803761</c:v>
                </c:pt>
                <c:pt idx="18">
                  <c:v>0.9537035526689509</c:v>
                </c:pt>
                <c:pt idx="19">
                  <c:v>0.97612319764838074</c:v>
                </c:pt>
                <c:pt idx="20">
                  <c:v>0.99778339539471861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2A-43DD-BF8A-A374005AC7CB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'スライド22  ３種グラフ'!$B$19:$B$39</c:f>
              <c:numCache>
                <c:formatCode>0.00_ </c:formatCode>
                <c:ptCount val="21"/>
                <c:pt idx="0">
                  <c:v>1.5</c:v>
                </c:pt>
                <c:pt idx="1">
                  <c:v>1.52</c:v>
                </c:pt>
                <c:pt idx="2">
                  <c:v>1.54</c:v>
                </c:pt>
                <c:pt idx="3">
                  <c:v>1.56</c:v>
                </c:pt>
                <c:pt idx="4">
                  <c:v>1.58</c:v>
                </c:pt>
                <c:pt idx="5">
                  <c:v>1.6</c:v>
                </c:pt>
                <c:pt idx="6">
                  <c:v>1.62</c:v>
                </c:pt>
                <c:pt idx="7">
                  <c:v>1.64</c:v>
                </c:pt>
                <c:pt idx="8">
                  <c:v>1.66</c:v>
                </c:pt>
                <c:pt idx="9">
                  <c:v>1.68</c:v>
                </c:pt>
                <c:pt idx="10">
                  <c:v>1.7</c:v>
                </c:pt>
                <c:pt idx="11">
                  <c:v>1.72</c:v>
                </c:pt>
                <c:pt idx="12">
                  <c:v>1.74</c:v>
                </c:pt>
                <c:pt idx="13">
                  <c:v>1.76</c:v>
                </c:pt>
                <c:pt idx="14">
                  <c:v>1.78</c:v>
                </c:pt>
                <c:pt idx="15">
                  <c:v>1.8</c:v>
                </c:pt>
                <c:pt idx="16">
                  <c:v>1.82</c:v>
                </c:pt>
                <c:pt idx="17">
                  <c:v>1.84</c:v>
                </c:pt>
                <c:pt idx="18">
                  <c:v>1.86</c:v>
                </c:pt>
                <c:pt idx="19">
                  <c:v>1.88</c:v>
                </c:pt>
                <c:pt idx="20" formatCode="General">
                  <c:v>1.95</c:v>
                </c:pt>
              </c:numCache>
            </c:numRef>
          </c:xVal>
          <c:yVal>
            <c:numRef>
              <c:f>'スライド22  ３種グラフ'!$K$19:$K$39</c:f>
              <c:numCache>
                <c:formatCode>0.000_ </c:formatCode>
                <c:ptCount val="21"/>
                <c:pt idx="0">
                  <c:v>4.5638189159706274E-8</c:v>
                </c:pt>
                <c:pt idx="1">
                  <c:v>3.734914415691599E-7</c:v>
                </c:pt>
                <c:pt idx="2">
                  <c:v>2.6295306357655372E-6</c:v>
                </c:pt>
                <c:pt idx="3">
                  <c:v>1.5938526388056819E-5</c:v>
                </c:pt>
                <c:pt idx="4">
                  <c:v>8.325081403078873E-5</c:v>
                </c:pt>
                <c:pt idx="5">
                  <c:v>3.7513582844439421E-4</c:v>
                </c:pt>
                <c:pt idx="6">
                  <c:v>1.4603475808316827E-3</c:v>
                </c:pt>
                <c:pt idx="7">
                  <c:v>4.9198848517876892E-3</c:v>
                </c:pt>
                <c:pt idx="8">
                  <c:v>1.4376518285193717E-2</c:v>
                </c:pt>
                <c:pt idx="9">
                  <c:v>3.6542283851249004E-2</c:v>
                </c:pt>
                <c:pt idx="10">
                  <c:v>8.1094313525779907E-2</c:v>
                </c:pt>
                <c:pt idx="11">
                  <c:v>0.15788348219849541</c:v>
                </c:pt>
                <c:pt idx="12">
                  <c:v>0.27138126687095776</c:v>
                </c:pt>
                <c:pt idx="13">
                  <c:v>0.41523959300588337</c:v>
                </c:pt>
                <c:pt idx="14">
                  <c:v>0.5716069268099726</c:v>
                </c:pt>
                <c:pt idx="15">
                  <c:v>0.71736130329010328</c:v>
                </c:pt>
                <c:pt idx="16">
                  <c:v>0.83387064944754452</c:v>
                </c:pt>
                <c:pt idx="17">
                  <c:v>0.91373638193228002</c:v>
                </c:pt>
                <c:pt idx="18">
                  <c:v>0.96068422736488324</c:v>
                </c:pt>
                <c:pt idx="19">
                  <c:v>0.98434992209088534</c:v>
                </c:pt>
                <c:pt idx="20">
                  <c:v>0.99979547417706782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92A-43DD-BF8A-A374005AC7CB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'スライド22  ３種グラフ'!$B$19:$B$39</c:f>
              <c:numCache>
                <c:formatCode>0.00_ </c:formatCode>
                <c:ptCount val="21"/>
                <c:pt idx="0">
                  <c:v>1.5</c:v>
                </c:pt>
                <c:pt idx="1">
                  <c:v>1.52</c:v>
                </c:pt>
                <c:pt idx="2">
                  <c:v>1.54</c:v>
                </c:pt>
                <c:pt idx="3">
                  <c:v>1.56</c:v>
                </c:pt>
                <c:pt idx="4">
                  <c:v>1.58</c:v>
                </c:pt>
                <c:pt idx="5">
                  <c:v>1.6</c:v>
                </c:pt>
                <c:pt idx="6">
                  <c:v>1.62</c:v>
                </c:pt>
                <c:pt idx="7">
                  <c:v>1.64</c:v>
                </c:pt>
                <c:pt idx="8">
                  <c:v>1.66</c:v>
                </c:pt>
                <c:pt idx="9">
                  <c:v>1.68</c:v>
                </c:pt>
                <c:pt idx="10">
                  <c:v>1.7</c:v>
                </c:pt>
                <c:pt idx="11">
                  <c:v>1.72</c:v>
                </c:pt>
                <c:pt idx="12">
                  <c:v>1.74</c:v>
                </c:pt>
                <c:pt idx="13">
                  <c:v>1.76</c:v>
                </c:pt>
                <c:pt idx="14">
                  <c:v>1.78</c:v>
                </c:pt>
                <c:pt idx="15">
                  <c:v>1.8</c:v>
                </c:pt>
                <c:pt idx="16">
                  <c:v>1.82</c:v>
                </c:pt>
                <c:pt idx="17">
                  <c:v>1.84</c:v>
                </c:pt>
                <c:pt idx="18">
                  <c:v>1.86</c:v>
                </c:pt>
                <c:pt idx="19">
                  <c:v>1.88</c:v>
                </c:pt>
                <c:pt idx="20" formatCode="General">
                  <c:v>1.95</c:v>
                </c:pt>
              </c:numCache>
            </c:numRef>
          </c:xVal>
          <c:yVal>
            <c:numRef>
              <c:f>'スライド22  ３種グラフ'!$N$19:$N$39</c:f>
              <c:numCache>
                <c:formatCode>0.000_ </c:formatCode>
                <c:ptCount val="21"/>
                <c:pt idx="0">
                  <c:v>1.4867335800897719E-3</c:v>
                </c:pt>
                <c:pt idx="1">
                  <c:v>2.3093937522595809E-3</c:v>
                </c:pt>
                <c:pt idx="2">
                  <c:v>3.5864415172263131E-3</c:v>
                </c:pt>
                <c:pt idx="3">
                  <c:v>5.567697589472731E-3</c:v>
                </c:pt>
                <c:pt idx="4">
                  <c:v>8.6387033773136501E-3</c:v>
                </c:pt>
                <c:pt idx="5">
                  <c:v>1.3392157505289104E-2</c:v>
                </c:pt>
                <c:pt idx="6">
                  <c:v>2.0733712861616516E-2</c:v>
                </c:pt>
                <c:pt idx="7">
                  <c:v>3.203404020329903E-2</c:v>
                </c:pt>
                <c:pt idx="8">
                  <c:v>4.9336239020700945E-2</c:v>
                </c:pt>
                <c:pt idx="9">
                  <c:v>7.5611712981275891E-2</c:v>
                </c:pt>
                <c:pt idx="10">
                  <c:v>0.11500936111020132</c:v>
                </c:pt>
                <c:pt idx="11">
                  <c:v>0.1729265460069116</c:v>
                </c:pt>
                <c:pt idx="12">
                  <c:v>0.25549838479098808</c:v>
                </c:pt>
                <c:pt idx="13">
                  <c:v>0.36775917070632902</c:v>
                </c:pt>
                <c:pt idx="14">
                  <c:v>0.50957044368641546</c:v>
                </c:pt>
                <c:pt idx="15">
                  <c:v>0.66950558356601553</c:v>
                </c:pt>
                <c:pt idx="16">
                  <c:v>0.82102451870137627</c:v>
                </c:pt>
                <c:pt idx="17">
                  <c:v>0.93099817731882906</c:v>
                </c:pt>
                <c:pt idx="18">
                  <c:v>0.98431012561582742</c:v>
                </c:pt>
                <c:pt idx="19">
                  <c:v>0.99842949433781814</c:v>
                </c:pt>
                <c:pt idx="20">
                  <c:v>0.99999999999992362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92A-43DD-BF8A-A374005AC7CB}"/>
            </c:ext>
          </c:extLst>
        </c:ser>
        <c:ser>
          <c:idx val="3"/>
          <c:order val="3"/>
          <c:tx>
            <c:v>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'スライド22  ３種グラフ'!$B$7:$B$14</c:f>
              <c:numCache>
                <c:formatCode>0.0000</c:formatCode>
                <c:ptCount val="8"/>
                <c:pt idx="0">
                  <c:v>1.6907000000000001</c:v>
                </c:pt>
                <c:pt idx="1">
                  <c:v>1.7242</c:v>
                </c:pt>
                <c:pt idx="2">
                  <c:v>1.7552000000000001</c:v>
                </c:pt>
                <c:pt idx="3">
                  <c:v>1.7842</c:v>
                </c:pt>
                <c:pt idx="4">
                  <c:v>1.8112999999999999</c:v>
                </c:pt>
                <c:pt idx="5">
                  <c:v>1.8369</c:v>
                </c:pt>
                <c:pt idx="6">
                  <c:v>1.861</c:v>
                </c:pt>
                <c:pt idx="7">
                  <c:v>1.8838999999999999</c:v>
                </c:pt>
              </c:numCache>
            </c:numRef>
          </c:xVal>
          <c:yVal>
            <c:numRef>
              <c:f>'スライド22  ３種グラフ'!$F$7:$F$14</c:f>
              <c:numCache>
                <c:formatCode>0.000_ </c:formatCode>
                <c:ptCount val="8"/>
                <c:pt idx="0">
                  <c:v>0.10169491525423729</c:v>
                </c:pt>
                <c:pt idx="1">
                  <c:v>0.21666666666666667</c:v>
                </c:pt>
                <c:pt idx="2">
                  <c:v>0.29032258064516131</c:v>
                </c:pt>
                <c:pt idx="3">
                  <c:v>0.5</c:v>
                </c:pt>
                <c:pt idx="4">
                  <c:v>0.82539682539682535</c:v>
                </c:pt>
                <c:pt idx="5">
                  <c:v>0.89830508474576276</c:v>
                </c:pt>
                <c:pt idx="6">
                  <c:v>0.9838709677419355</c:v>
                </c:pt>
                <c:pt idx="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92A-43DD-BF8A-A374005AC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900080"/>
        <c:axId val="325811392"/>
      </c:scatterChart>
      <c:valAx>
        <c:axId val="323900080"/>
        <c:scaling>
          <c:orientation val="minMax"/>
          <c:max val="1.95"/>
          <c:min val="1.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811392"/>
        <c:crosses val="autoZero"/>
        <c:crossBetween val="midCat"/>
        <c:majorUnit val="5.000000000000001E-2"/>
      </c:valAx>
      <c:valAx>
        <c:axId val="325811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90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</xdr:colOff>
      <xdr:row>18</xdr:row>
      <xdr:rowOff>0</xdr:rowOff>
    </xdr:from>
    <xdr:to>
      <xdr:col>20</xdr:col>
      <xdr:colOff>457200</xdr:colOff>
      <xdr:row>31</xdr:row>
      <xdr:rowOff>9525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5676901" y="3333750"/>
          <a:ext cx="3060699" cy="2409825"/>
          <a:chOff x="5886451" y="3514725"/>
          <a:chExt cx="3314699" cy="2562225"/>
        </a:xfrm>
      </xdr:grpSpPr>
      <xdr:graphicFrame macro="">
        <xdr:nvGraphicFramePr>
          <xdr:cNvPr id="3" name="グラフ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>
            <a:graphicFrameLocks/>
          </xdr:cNvGraphicFramePr>
        </xdr:nvGraphicFramePr>
        <xdr:xfrm>
          <a:off x="5886451" y="3514725"/>
          <a:ext cx="3028949" cy="25622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6296025" y="4676775"/>
            <a:ext cx="828675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latin typeface="ＭＳ Ｐ明朝" panose="02020600040205080304" pitchFamily="18" charset="-128"/>
                <a:ea typeface="ＭＳ Ｐ明朝" panose="02020600040205080304" pitchFamily="18" charset="-128"/>
              </a:rPr>
              <a:t>最小極値</a:t>
            </a:r>
          </a:p>
        </xdr:txBody>
      </xdr:sp>
      <xdr:cxnSp macro="">
        <xdr:nvCxnSpPr>
          <xdr:cNvPr id="5" name="直線矢印コネクタ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CxnSpPr/>
        </xdr:nvCxnSpPr>
        <xdr:spPr>
          <a:xfrm flipH="1">
            <a:off x="6677026" y="4933950"/>
            <a:ext cx="19049" cy="752475"/>
          </a:xfrm>
          <a:prstGeom prst="straightConnector1">
            <a:avLst/>
          </a:prstGeom>
          <a:ln>
            <a:solidFill>
              <a:sysClr val="windowText" lastClr="00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 txBox="1"/>
        </xdr:nvSpPr>
        <xdr:spPr>
          <a:xfrm>
            <a:off x="7800975" y="5267325"/>
            <a:ext cx="1400175" cy="495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latin typeface="ＭＳ Ｐ明朝" panose="02020600040205080304" pitchFamily="18" charset="-128"/>
                <a:ea typeface="ＭＳ Ｐ明朝" panose="02020600040205080304" pitchFamily="18" charset="-128"/>
              </a:rPr>
              <a:t>正規</a:t>
            </a:r>
            <a:endParaRPr kumimoji="1" lang="en-US" altLang="ja-JP" sz="1100">
              <a:latin typeface="ＭＳ Ｐ明朝" panose="02020600040205080304" pitchFamily="18" charset="-128"/>
              <a:ea typeface="ＭＳ Ｐ明朝" panose="02020600040205080304" pitchFamily="18" charset="-128"/>
            </a:endParaRPr>
          </a:p>
          <a:p>
            <a:r>
              <a:rPr kumimoji="1" lang="ja-JP" altLang="en-US" sz="1100">
                <a:latin typeface="ＭＳ Ｐ明朝" panose="02020600040205080304" pitchFamily="18" charset="-128"/>
                <a:ea typeface="ＭＳ Ｐ明朝" panose="02020600040205080304" pitchFamily="18" charset="-128"/>
              </a:rPr>
              <a:t>ロジスティック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CxnSpPr/>
        </xdr:nvCxnSpPr>
        <xdr:spPr>
          <a:xfrm flipH="1">
            <a:off x="6962778" y="5619750"/>
            <a:ext cx="885822" cy="38100"/>
          </a:xfrm>
          <a:prstGeom prst="straightConnector1">
            <a:avLst/>
          </a:prstGeom>
          <a:ln>
            <a:solidFill>
              <a:srgbClr val="FF0000"/>
            </a:solidFill>
            <a:prstDash val="sys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CxnSpPr/>
        </xdr:nvCxnSpPr>
        <xdr:spPr>
          <a:xfrm flipH="1">
            <a:off x="7038975" y="5391150"/>
            <a:ext cx="847725" cy="142875"/>
          </a:xfrm>
          <a:prstGeom prst="straightConnector1">
            <a:avLst/>
          </a:prstGeom>
          <a:ln>
            <a:solidFill>
              <a:schemeClr val="tx1"/>
            </a:solidFill>
            <a:prstDash val="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workbookViewId="0"/>
  </sheetViews>
  <sheetFormatPr defaultColWidth="9" defaultRowHeight="14" x14ac:dyDescent="0.2"/>
  <cols>
    <col min="1" max="1" width="3.08984375" style="42" customWidth="1"/>
    <col min="2" max="2" width="7.26953125" style="43" customWidth="1"/>
    <col min="3" max="3" width="6.6328125" style="43" customWidth="1"/>
    <col min="4" max="4" width="4.26953125" style="43" customWidth="1"/>
    <col min="5" max="5" width="6.453125" style="43" customWidth="1"/>
    <col min="6" max="6" width="7.54296875" style="43" customWidth="1"/>
    <col min="7" max="7" width="8.54296875" style="43" customWidth="1"/>
    <col min="8" max="8" width="8.08984375" style="43" customWidth="1"/>
    <col min="9" max="9" width="8.90625" style="43" customWidth="1"/>
    <col min="10" max="10" width="8.54296875" style="43" customWidth="1"/>
    <col min="11" max="11" width="8.90625" style="43" customWidth="1"/>
    <col min="12" max="12" width="8.36328125" style="43" customWidth="1"/>
    <col min="13" max="13" width="8.6328125" style="43" customWidth="1"/>
    <col min="14" max="14" width="9.36328125" style="43" customWidth="1"/>
    <col min="15" max="24" width="7.453125" style="43" customWidth="1"/>
    <col min="25" max="16384" width="9" style="43"/>
  </cols>
  <sheetData>
    <row r="1" spans="1:17" x14ac:dyDescent="0.2">
      <c r="O1" s="44"/>
      <c r="P1" s="44"/>
      <c r="Q1" s="44"/>
    </row>
    <row r="2" spans="1:17" x14ac:dyDescent="0.2">
      <c r="C2" s="45" t="s">
        <v>29</v>
      </c>
      <c r="O2" s="44"/>
      <c r="P2" s="44"/>
      <c r="Q2" s="44"/>
    </row>
    <row r="3" spans="1:17" x14ac:dyDescent="0.2">
      <c r="O3" s="44"/>
      <c r="P3" s="44"/>
      <c r="Q3" s="44"/>
    </row>
    <row r="4" spans="1:17" x14ac:dyDescent="0.2">
      <c r="A4" s="46"/>
      <c r="B4" s="47"/>
      <c r="C4" s="47"/>
      <c r="D4" s="47"/>
      <c r="E4" s="48"/>
      <c r="F4" s="49" t="s">
        <v>12</v>
      </c>
      <c r="G4" s="50"/>
      <c r="H4" s="49" t="s">
        <v>12</v>
      </c>
      <c r="I4" s="50"/>
      <c r="J4" s="49" t="s">
        <v>13</v>
      </c>
      <c r="K4" s="50"/>
      <c r="L4" s="49" t="s">
        <v>14</v>
      </c>
      <c r="M4" s="51"/>
      <c r="N4" s="44"/>
      <c r="O4" s="44"/>
      <c r="P4" s="44"/>
    </row>
    <row r="5" spans="1:17" s="58" customFormat="1" ht="18" customHeight="1" x14ac:dyDescent="0.2">
      <c r="A5" s="52"/>
      <c r="B5" s="53" t="s">
        <v>6</v>
      </c>
      <c r="C5" s="54" t="s">
        <v>11</v>
      </c>
      <c r="D5" s="53" t="s">
        <v>4</v>
      </c>
      <c r="E5" s="55" t="s">
        <v>5</v>
      </c>
      <c r="F5" s="56" t="s">
        <v>0</v>
      </c>
      <c r="G5" s="57" t="s">
        <v>1</v>
      </c>
      <c r="H5" s="56" t="s">
        <v>0</v>
      </c>
      <c r="I5" s="57" t="s">
        <v>1</v>
      </c>
      <c r="J5" s="56" t="s">
        <v>0</v>
      </c>
      <c r="K5" s="57" t="s">
        <v>1</v>
      </c>
      <c r="L5" s="56" t="s">
        <v>0</v>
      </c>
      <c r="M5" s="53" t="s">
        <v>1</v>
      </c>
      <c r="N5" s="44"/>
    </row>
    <row r="6" spans="1:17" s="58" customFormat="1" ht="17" x14ac:dyDescent="0.2">
      <c r="A6" s="59" t="s">
        <v>7</v>
      </c>
      <c r="B6" s="60" t="s">
        <v>30</v>
      </c>
      <c r="C6" s="59" t="s">
        <v>31</v>
      </c>
      <c r="D6" s="59" t="s">
        <v>32</v>
      </c>
      <c r="E6" s="61" t="s">
        <v>10</v>
      </c>
      <c r="F6" s="62" t="s">
        <v>33</v>
      </c>
      <c r="G6" s="63" t="s">
        <v>34</v>
      </c>
      <c r="H6" s="62" t="s">
        <v>35</v>
      </c>
      <c r="I6" s="63" t="s">
        <v>36</v>
      </c>
      <c r="J6" s="62" t="s">
        <v>37</v>
      </c>
      <c r="K6" s="63" t="s">
        <v>38</v>
      </c>
      <c r="L6" s="62" t="s">
        <v>35</v>
      </c>
      <c r="M6" s="64" t="s">
        <v>36</v>
      </c>
      <c r="N6" s="44"/>
    </row>
    <row r="7" spans="1:17" x14ac:dyDescent="0.2">
      <c r="A7" s="65">
        <v>1</v>
      </c>
      <c r="B7" s="66">
        <v>1.6907000000000001</v>
      </c>
      <c r="C7" s="65">
        <v>6</v>
      </c>
      <c r="D7" s="65">
        <v>59</v>
      </c>
      <c r="E7" s="67">
        <f t="shared" ref="E7:E14" si="0">C7/D7</f>
        <v>0.10169491525423729</v>
      </c>
      <c r="F7" s="68">
        <f>1/(1+EXP(-($G$16+$G$17*B7)))</f>
        <v>5.860346317234124E-2</v>
      </c>
      <c r="G7" s="67">
        <f t="shared" ref="G7:G14" si="1">$C7*LN($F7)+($D7-$C7)*LN(1-$F7)</f>
        <v>-20.222482838592718</v>
      </c>
      <c r="H7" s="68">
        <f>1/(1+EXP(-(B7-$I$16)/$I$17))</f>
        <v>5.8599665440022486E-2</v>
      </c>
      <c r="I7" s="67">
        <f>$C7*LN($H7)+($D7-$C7)*LN(1-$H7)</f>
        <v>-20.22265786514868</v>
      </c>
      <c r="J7" s="68">
        <f t="shared" ref="J7:J14" si="2">NORMDIST(B7,$K$16,$K$17,TRUE)</f>
        <v>5.6914335965068036E-2</v>
      </c>
      <c r="K7" s="67">
        <f t="shared" ref="K7:K14" si="3">$C7*LN($J7)+($D7-$C7)*LN(1-$J7)</f>
        <v>-20.302950513968113</v>
      </c>
      <c r="L7" s="68">
        <f t="shared" ref="L7:L14" si="4">1-EXP(-EXP((B7-$M$16)/$M$17))</f>
        <v>9.4741028428985574E-2</v>
      </c>
      <c r="M7" s="68">
        <f>$C7*LN($L7)+($D7-$C7)*LN(1-$L7)</f>
        <v>-19.414962406217956</v>
      </c>
      <c r="N7" s="44"/>
      <c r="O7" s="44"/>
      <c r="P7" s="44"/>
    </row>
    <row r="8" spans="1:17" x14ac:dyDescent="0.2">
      <c r="A8" s="69">
        <v>2</v>
      </c>
      <c r="B8" s="70">
        <v>1.7242</v>
      </c>
      <c r="C8" s="69">
        <v>13</v>
      </c>
      <c r="D8" s="69">
        <v>60</v>
      </c>
      <c r="E8" s="71">
        <f t="shared" si="0"/>
        <v>0.21666666666666667</v>
      </c>
      <c r="F8" s="72">
        <f t="shared" ref="F8:F14" si="5">1/(1+EXP(-($G$16+$G$17*B8)))</f>
        <v>0.1640310019554799</v>
      </c>
      <c r="G8" s="71">
        <f t="shared" si="1"/>
        <v>-31.920794087620163</v>
      </c>
      <c r="H8" s="72">
        <f t="shared" ref="H8:H14" si="6">1/(1+EXP(-(B8-$I$16)/$I$17))</f>
        <v>0.16402684741272705</v>
      </c>
      <c r="I8" s="71">
        <f t="shared" ref="I8:I14" si="7">$C8*LN($H8)+($D8-$C8)*LN(1-$H8)</f>
        <v>-31.920889776185895</v>
      </c>
      <c r="J8" s="72">
        <f t="shared" si="2"/>
        <v>0.17869799217441659</v>
      </c>
      <c r="K8" s="71">
        <f t="shared" si="3"/>
        <v>-31.639381230679888</v>
      </c>
      <c r="L8" s="72">
        <f t="shared" si="4"/>
        <v>0.18801767844055273</v>
      </c>
      <c r="M8" s="72">
        <f t="shared" ref="M8:M14" si="8">$C8*LN($L8)+($D8-$C8)*LN(1-$L8)</f>
        <v>-31.514856117284136</v>
      </c>
      <c r="N8" s="44"/>
      <c r="O8" s="44"/>
      <c r="P8" s="44"/>
    </row>
    <row r="9" spans="1:17" x14ac:dyDescent="0.2">
      <c r="A9" s="69">
        <v>3</v>
      </c>
      <c r="B9" s="70">
        <v>1.7552000000000001</v>
      </c>
      <c r="C9" s="69">
        <v>18</v>
      </c>
      <c r="D9" s="69">
        <v>62</v>
      </c>
      <c r="E9" s="71">
        <f t="shared" si="0"/>
        <v>0.29032258064516131</v>
      </c>
      <c r="F9" s="72">
        <f t="shared" si="5"/>
        <v>0.36211972264733766</v>
      </c>
      <c r="G9" s="71">
        <f t="shared" si="1"/>
        <v>-38.066652450339745</v>
      </c>
      <c r="H9" s="72">
        <f t="shared" si="6"/>
        <v>0.36212096263767585</v>
      </c>
      <c r="I9" s="71">
        <f t="shared" si="7"/>
        <v>-38.06667634656057</v>
      </c>
      <c r="J9" s="72">
        <f t="shared" si="2"/>
        <v>0.3787444624323934</v>
      </c>
      <c r="K9" s="71">
        <f t="shared" si="3"/>
        <v>-38.420646445245637</v>
      </c>
      <c r="L9" s="72">
        <f t="shared" si="4"/>
        <v>0.33797824587173009</v>
      </c>
      <c r="M9" s="72">
        <f t="shared" si="8"/>
        <v>-37.67402938815971</v>
      </c>
      <c r="N9" s="44"/>
      <c r="O9" s="44"/>
      <c r="P9" s="44"/>
    </row>
    <row r="10" spans="1:17" x14ac:dyDescent="0.2">
      <c r="A10" s="69">
        <v>4</v>
      </c>
      <c r="B10" s="70">
        <v>1.7842</v>
      </c>
      <c r="C10" s="69">
        <v>28</v>
      </c>
      <c r="D10" s="69">
        <v>56</v>
      </c>
      <c r="E10" s="71">
        <f t="shared" si="0"/>
        <v>0.5</v>
      </c>
      <c r="F10" s="72">
        <f t="shared" si="5"/>
        <v>0.60531123469528458</v>
      </c>
      <c r="G10" s="71">
        <f t="shared" si="1"/>
        <v>-40.086767736936629</v>
      </c>
      <c r="H10" s="72">
        <f t="shared" si="6"/>
        <v>0.60532048837619346</v>
      </c>
      <c r="I10" s="71">
        <f t="shared" si="7"/>
        <v>-40.086996172966735</v>
      </c>
      <c r="J10" s="72">
        <f t="shared" si="2"/>
        <v>0.60384920586658075</v>
      </c>
      <c r="K10" s="71">
        <f t="shared" si="3"/>
        <v>-40.050951313056615</v>
      </c>
      <c r="L10" s="72">
        <f t="shared" si="4"/>
        <v>0.54231649914693647</v>
      </c>
      <c r="M10" s="72">
        <f t="shared" si="8"/>
        <v>-39.01752067164729</v>
      </c>
      <c r="N10" s="44"/>
      <c r="O10" s="44"/>
      <c r="P10" s="44"/>
    </row>
    <row r="11" spans="1:17" x14ac:dyDescent="0.2">
      <c r="A11" s="69">
        <v>5</v>
      </c>
      <c r="B11" s="70">
        <v>1.8112999999999999</v>
      </c>
      <c r="C11" s="69">
        <v>52</v>
      </c>
      <c r="D11" s="69">
        <v>63</v>
      </c>
      <c r="E11" s="71">
        <f t="shared" si="0"/>
        <v>0.82539682539682535</v>
      </c>
      <c r="F11" s="72">
        <f t="shared" si="5"/>
        <v>0.7951664573889119</v>
      </c>
      <c r="G11" s="71">
        <f t="shared" si="1"/>
        <v>-29.359731692249227</v>
      </c>
      <c r="H11" s="72">
        <f t="shared" si="6"/>
        <v>0.79517784421694082</v>
      </c>
      <c r="I11" s="71">
        <f t="shared" si="7"/>
        <v>-29.359598568733563</v>
      </c>
      <c r="J11" s="72">
        <f t="shared" si="2"/>
        <v>0.78754834723425837</v>
      </c>
      <c r="K11" s="71">
        <f t="shared" si="3"/>
        <v>-29.458636038281391</v>
      </c>
      <c r="L11" s="72">
        <f t="shared" si="4"/>
        <v>0.75835705272992648</v>
      </c>
      <c r="M11" s="72">
        <f t="shared" si="8"/>
        <v>-30.006484573554935</v>
      </c>
      <c r="N11" s="44"/>
      <c r="O11" s="44"/>
      <c r="P11" s="44"/>
    </row>
    <row r="12" spans="1:17" x14ac:dyDescent="0.2">
      <c r="A12" s="69">
        <v>6</v>
      </c>
      <c r="B12" s="70">
        <v>1.8369</v>
      </c>
      <c r="C12" s="69">
        <v>53</v>
      </c>
      <c r="D12" s="69">
        <v>59</v>
      </c>
      <c r="E12" s="71">
        <f t="shared" si="0"/>
        <v>0.89830508474576276</v>
      </c>
      <c r="F12" s="72">
        <f t="shared" si="5"/>
        <v>0.90323154229827662</v>
      </c>
      <c r="G12" s="71">
        <f t="shared" si="1"/>
        <v>-19.406751356142195</v>
      </c>
      <c r="H12" s="72">
        <f t="shared" si="6"/>
        <v>0.903240226912148</v>
      </c>
      <c r="I12" s="71">
        <f t="shared" si="7"/>
        <v>-19.406780263233344</v>
      </c>
      <c r="J12" s="72">
        <f t="shared" si="2"/>
        <v>0.90370789289418019</v>
      </c>
      <c r="K12" s="71">
        <f t="shared" si="3"/>
        <v>-19.408415751553768</v>
      </c>
      <c r="L12" s="72">
        <f t="shared" si="4"/>
        <v>0.91767204035585659</v>
      </c>
      <c r="M12" s="72">
        <f t="shared" si="8"/>
        <v>-19.535772959241676</v>
      </c>
      <c r="N12" s="44"/>
      <c r="O12" s="44"/>
      <c r="P12" s="44"/>
    </row>
    <row r="13" spans="1:17" x14ac:dyDescent="0.2">
      <c r="A13" s="69">
        <v>7</v>
      </c>
      <c r="B13" s="70">
        <v>1.861</v>
      </c>
      <c r="C13" s="69">
        <v>61</v>
      </c>
      <c r="D13" s="69">
        <v>62</v>
      </c>
      <c r="E13" s="71">
        <f t="shared" si="0"/>
        <v>0.9838709677419355</v>
      </c>
      <c r="F13" s="72">
        <f t="shared" si="5"/>
        <v>0.95519335552348594</v>
      </c>
      <c r="G13" s="71">
        <f t="shared" si="1"/>
        <v>-5.9017298775238061</v>
      </c>
      <c r="H13" s="72">
        <f t="shared" si="6"/>
        <v>0.95519879465475765</v>
      </c>
      <c r="I13" s="71">
        <f t="shared" si="7"/>
        <v>-5.9015039264339286</v>
      </c>
      <c r="J13" s="72">
        <f t="shared" si="2"/>
        <v>0.96233169951456865</v>
      </c>
      <c r="K13" s="71">
        <f t="shared" si="3"/>
        <v>-5.6210976053227633</v>
      </c>
      <c r="L13" s="72">
        <f t="shared" si="4"/>
        <v>0.98569763031767665</v>
      </c>
      <c r="M13" s="72">
        <f t="shared" si="8"/>
        <v>-5.1260737402096614</v>
      </c>
      <c r="N13" s="44"/>
      <c r="O13" s="44"/>
      <c r="P13" s="44"/>
    </row>
    <row r="14" spans="1:17" ht="14.5" thickBot="1" x14ac:dyDescent="0.25">
      <c r="A14" s="60">
        <v>8</v>
      </c>
      <c r="B14" s="73">
        <v>1.8838999999999999</v>
      </c>
      <c r="C14" s="60">
        <v>60</v>
      </c>
      <c r="D14" s="60">
        <v>60</v>
      </c>
      <c r="E14" s="74">
        <f t="shared" si="0"/>
        <v>1</v>
      </c>
      <c r="F14" s="75">
        <f t="shared" si="5"/>
        <v>0.97904772621910596</v>
      </c>
      <c r="G14" s="74">
        <f t="shared" si="1"/>
        <v>-1.2704932602854695</v>
      </c>
      <c r="H14" s="72">
        <f t="shared" si="6"/>
        <v>0.9790508735371265</v>
      </c>
      <c r="I14" s="74">
        <f t="shared" si="7"/>
        <v>-1.2703003802320794</v>
      </c>
      <c r="J14" s="75">
        <f t="shared" si="2"/>
        <v>0.98713204437721991</v>
      </c>
      <c r="K14" s="74">
        <f t="shared" si="3"/>
        <v>-0.77708789599993955</v>
      </c>
      <c r="L14" s="75">
        <f t="shared" si="4"/>
        <v>0.99912026615485205</v>
      </c>
      <c r="M14" s="75">
        <f t="shared" si="8"/>
        <v>-5.280726228409368E-2</v>
      </c>
      <c r="N14" s="44"/>
      <c r="O14" s="44"/>
      <c r="P14" s="44"/>
    </row>
    <row r="15" spans="1:17" ht="14.5" thickBot="1" x14ac:dyDescent="0.25">
      <c r="B15" s="76"/>
      <c r="C15" s="76"/>
      <c r="D15" s="77"/>
      <c r="E15" s="78"/>
      <c r="F15" s="79" t="s">
        <v>39</v>
      </c>
      <c r="G15" s="80">
        <f>SUM(G7:G14)</f>
        <v>-186.23540329968992</v>
      </c>
      <c r="H15" s="79" t="s">
        <v>39</v>
      </c>
      <c r="I15" s="80">
        <f>SUM(I7:I14)</f>
        <v>-186.23540329949478</v>
      </c>
      <c r="J15" s="79" t="s">
        <v>39</v>
      </c>
      <c r="K15" s="80">
        <f>SUM(K7:K14)</f>
        <v>-185.67916679410811</v>
      </c>
      <c r="L15" s="79" t="s">
        <v>39</v>
      </c>
      <c r="M15" s="81">
        <f>SUM(M7:M14)</f>
        <v>-182.34250711859946</v>
      </c>
      <c r="N15" s="72"/>
      <c r="O15" s="44"/>
      <c r="P15" s="44"/>
    </row>
    <row r="16" spans="1:17" s="58" customFormat="1" ht="17" x14ac:dyDescent="0.2">
      <c r="A16" s="42"/>
      <c r="B16" s="43"/>
      <c r="C16" s="43"/>
      <c r="D16" s="82"/>
      <c r="E16" s="76"/>
      <c r="F16" s="82" t="s">
        <v>40</v>
      </c>
      <c r="G16" s="83">
        <v>-60.716333492219896</v>
      </c>
      <c r="H16" s="82" t="s">
        <v>41</v>
      </c>
      <c r="I16" s="83">
        <v>1.7717204696848485</v>
      </c>
      <c r="J16" s="82" t="s">
        <v>42</v>
      </c>
      <c r="K16" s="83">
        <v>1.7708521087287019</v>
      </c>
      <c r="L16" s="82" t="s">
        <v>43</v>
      </c>
      <c r="M16" s="83">
        <v>1.7953811447707562</v>
      </c>
      <c r="N16" s="72"/>
    </row>
    <row r="17" spans="5:16" ht="17.5" thickBot="1" x14ac:dyDescent="0.25">
      <c r="E17" s="64"/>
      <c r="F17" s="64" t="s">
        <v>44</v>
      </c>
      <c r="G17" s="84">
        <v>34.26968878887287</v>
      </c>
      <c r="H17" s="85" t="s">
        <v>45</v>
      </c>
      <c r="I17" s="84">
        <v>2.91793262223531E-2</v>
      </c>
      <c r="J17" s="64" t="s">
        <v>46</v>
      </c>
      <c r="K17" s="84">
        <v>5.0690172481601473E-2</v>
      </c>
      <c r="L17" s="64" t="s">
        <v>47</v>
      </c>
      <c r="M17" s="84">
        <v>4.5370451155703685E-2</v>
      </c>
      <c r="N17" s="72"/>
      <c r="O17" s="44"/>
      <c r="P17" s="44"/>
    </row>
    <row r="18" spans="5:16" x14ac:dyDescent="0.2">
      <c r="E18" s="86"/>
      <c r="G18" s="86"/>
      <c r="H18" s="86"/>
      <c r="I18" s="86"/>
      <c r="K18" s="87"/>
      <c r="N18" s="72"/>
    </row>
    <row r="19" spans="5:16" ht="15" customHeight="1" x14ac:dyDescent="0.2">
      <c r="G19" s="86"/>
      <c r="H19" s="86"/>
      <c r="I19" s="86"/>
      <c r="N19" s="72"/>
    </row>
    <row r="20" spans="5:16" x14ac:dyDescent="0.2">
      <c r="G20" s="88"/>
      <c r="H20" s="89"/>
      <c r="I20" s="88"/>
      <c r="N20" s="72"/>
    </row>
    <row r="21" spans="5:16" x14ac:dyDescent="0.2">
      <c r="G21" s="88"/>
      <c r="H21" s="88"/>
      <c r="I21" s="88"/>
    </row>
    <row r="22" spans="5:16" x14ac:dyDescent="0.2">
      <c r="G22" s="88"/>
      <c r="H22" s="88"/>
      <c r="I22" s="88"/>
    </row>
    <row r="23" spans="5:16" x14ac:dyDescent="0.2">
      <c r="G23" s="88"/>
      <c r="H23" s="88"/>
      <c r="I23" s="88"/>
      <c r="K23" s="42"/>
      <c r="N23" s="90"/>
      <c r="O23" s="42"/>
    </row>
    <row r="24" spans="5:16" x14ac:dyDescent="0.2">
      <c r="G24" s="88"/>
      <c r="H24" s="88"/>
      <c r="I24" s="88"/>
      <c r="L24" s="91"/>
      <c r="M24" s="91"/>
      <c r="N24" s="92"/>
      <c r="O24" s="91"/>
    </row>
    <row r="25" spans="5:16" x14ac:dyDescent="0.2">
      <c r="G25" s="88"/>
      <c r="H25" s="88"/>
      <c r="I25" s="88"/>
      <c r="L25" s="91"/>
      <c r="M25" s="91"/>
      <c r="N25" s="92"/>
      <c r="O25" s="91"/>
    </row>
    <row r="26" spans="5:16" x14ac:dyDescent="0.2">
      <c r="G26" s="88"/>
      <c r="H26" s="88"/>
      <c r="I26" s="88"/>
      <c r="L26" s="91"/>
      <c r="M26" s="91"/>
      <c r="N26" s="92"/>
      <c r="O26" s="91"/>
    </row>
    <row r="27" spans="5:16" x14ac:dyDescent="0.2">
      <c r="G27" s="88"/>
      <c r="H27" s="88"/>
      <c r="I27" s="88"/>
      <c r="L27" s="91"/>
      <c r="M27" s="91"/>
      <c r="N27" s="92"/>
      <c r="O27" s="91"/>
    </row>
    <row r="28" spans="5:16" x14ac:dyDescent="0.2">
      <c r="G28" s="88"/>
      <c r="H28" s="88"/>
      <c r="I28" s="88"/>
      <c r="L28" s="91"/>
      <c r="M28" s="91"/>
      <c r="N28" s="92"/>
      <c r="O28" s="91"/>
    </row>
    <row r="29" spans="5:16" x14ac:dyDescent="0.2">
      <c r="G29" s="88"/>
      <c r="H29" s="88"/>
      <c r="I29" s="88"/>
      <c r="L29" s="91"/>
      <c r="M29" s="91"/>
      <c r="N29" s="92"/>
      <c r="O29" s="91"/>
    </row>
    <row r="30" spans="5:16" x14ac:dyDescent="0.2">
      <c r="G30" s="88"/>
      <c r="H30" s="88"/>
      <c r="I30" s="88"/>
      <c r="N30" s="92"/>
      <c r="O30" s="91"/>
    </row>
    <row r="31" spans="5:16" x14ac:dyDescent="0.2">
      <c r="G31" s="88"/>
      <c r="H31" s="88"/>
      <c r="I31" s="88"/>
      <c r="N31" s="92"/>
      <c r="O31" s="91"/>
    </row>
    <row r="32" spans="5:16" x14ac:dyDescent="0.2">
      <c r="G32" s="88"/>
      <c r="H32" s="88"/>
      <c r="I32" s="88"/>
      <c r="N32" s="92"/>
      <c r="O32" s="91"/>
    </row>
    <row r="33" spans="7:15" x14ac:dyDescent="0.2">
      <c r="G33" s="88"/>
      <c r="H33" s="88"/>
      <c r="I33" s="88"/>
      <c r="N33" s="92"/>
      <c r="O33" s="91"/>
    </row>
    <row r="34" spans="7:15" x14ac:dyDescent="0.2">
      <c r="G34" s="88"/>
      <c r="H34" s="88"/>
      <c r="I34" s="88"/>
      <c r="N34" s="92"/>
      <c r="O34" s="91"/>
    </row>
    <row r="35" spans="7:15" x14ac:dyDescent="0.2">
      <c r="G35" s="88"/>
      <c r="H35" s="88"/>
      <c r="I35" s="88"/>
      <c r="N35" s="92"/>
      <c r="O35" s="91"/>
    </row>
    <row r="36" spans="7:15" x14ac:dyDescent="0.2">
      <c r="G36" s="88"/>
      <c r="H36" s="88"/>
      <c r="I36" s="88"/>
      <c r="N36" s="92"/>
      <c r="O36" s="91"/>
    </row>
    <row r="37" spans="7:15" x14ac:dyDescent="0.2">
      <c r="G37" s="88"/>
      <c r="H37" s="88"/>
      <c r="I37" s="88"/>
      <c r="N37" s="92"/>
      <c r="O37" s="91"/>
    </row>
    <row r="38" spans="7:15" x14ac:dyDescent="0.2">
      <c r="G38" s="88"/>
      <c r="H38" s="88"/>
      <c r="I38" s="88"/>
      <c r="N38" s="92"/>
      <c r="O38" s="91"/>
    </row>
    <row r="39" spans="7:15" x14ac:dyDescent="0.2">
      <c r="G39" s="88"/>
      <c r="H39" s="88"/>
      <c r="I39" s="88"/>
      <c r="N39" s="92"/>
      <c r="O39" s="91"/>
    </row>
    <row r="40" spans="7:15" x14ac:dyDescent="0.2">
      <c r="G40" s="88"/>
      <c r="H40" s="88"/>
      <c r="I40" s="88"/>
      <c r="N40" s="92"/>
      <c r="O40" s="91"/>
    </row>
    <row r="41" spans="7:15" x14ac:dyDescent="0.2">
      <c r="N41" s="92"/>
      <c r="O41" s="91"/>
    </row>
    <row r="42" spans="7:15" x14ac:dyDescent="0.2">
      <c r="N42" s="92"/>
      <c r="O42" s="91"/>
    </row>
    <row r="43" spans="7:15" x14ac:dyDescent="0.2">
      <c r="N43" s="92"/>
      <c r="O43" s="91"/>
    </row>
    <row r="44" spans="7:15" x14ac:dyDescent="0.2">
      <c r="N44" s="92"/>
      <c r="O44" s="91"/>
    </row>
  </sheetData>
  <mergeCells count="4">
    <mergeCell ref="F4:G4"/>
    <mergeCell ref="J4:K4"/>
    <mergeCell ref="L4:M4"/>
    <mergeCell ref="H4:I4"/>
  </mergeCells>
  <phoneticPr fontId="2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workbookViewId="0"/>
  </sheetViews>
  <sheetFormatPr defaultColWidth="9" defaultRowHeight="14" x14ac:dyDescent="0.2"/>
  <cols>
    <col min="1" max="1" width="2.90625" style="13" customWidth="1"/>
    <col min="2" max="2" width="6.26953125" style="1" customWidth="1"/>
    <col min="3" max="3" width="3.7265625" style="1" customWidth="1"/>
    <col min="4" max="4" width="4.26953125" style="1" customWidth="1"/>
    <col min="5" max="5" width="4.7265625" style="1" customWidth="1"/>
    <col min="6" max="6" width="6.7265625" style="1" customWidth="1"/>
    <col min="7" max="7" width="2.453125" style="1" customWidth="1"/>
    <col min="8" max="8" width="6.90625" style="1" customWidth="1"/>
    <col min="9" max="9" width="8.26953125" style="1" customWidth="1"/>
    <col min="10" max="10" width="2" style="1" customWidth="1"/>
    <col min="11" max="11" width="6.7265625" style="1" customWidth="1"/>
    <col min="12" max="12" width="8.26953125" style="1" customWidth="1"/>
    <col min="13" max="13" width="2.36328125" style="1" customWidth="1"/>
    <col min="14" max="14" width="6.7265625" style="1" customWidth="1"/>
    <col min="15" max="15" width="8.90625" style="1" customWidth="1"/>
    <col min="16" max="25" width="7.453125" style="1" customWidth="1"/>
    <col min="26" max="16384" width="9" style="1"/>
  </cols>
  <sheetData>
    <row r="1" spans="1:18" x14ac:dyDescent="0.2">
      <c r="P1" s="31"/>
      <c r="Q1" s="31"/>
      <c r="R1" s="31"/>
    </row>
    <row r="2" spans="1:18" x14ac:dyDescent="0.2">
      <c r="P2" s="31"/>
      <c r="Q2" s="31"/>
      <c r="R2" s="31"/>
    </row>
    <row r="3" spans="1:18" x14ac:dyDescent="0.2">
      <c r="B3" s="1" t="s">
        <v>9</v>
      </c>
      <c r="P3" s="31"/>
      <c r="Q3" s="31"/>
      <c r="R3" s="31"/>
    </row>
    <row r="4" spans="1:18" x14ac:dyDescent="0.2">
      <c r="H4" s="32" t="s">
        <v>15</v>
      </c>
      <c r="K4" s="32" t="s">
        <v>16</v>
      </c>
      <c r="N4" s="32" t="s">
        <v>17</v>
      </c>
      <c r="P4" s="31"/>
      <c r="Q4" s="31"/>
      <c r="R4" s="31"/>
    </row>
    <row r="5" spans="1:18" s="3" customFormat="1" x14ac:dyDescent="0.2">
      <c r="A5" s="2"/>
      <c r="B5" s="23" t="s">
        <v>6</v>
      </c>
      <c r="C5" s="40" t="s">
        <v>18</v>
      </c>
      <c r="D5" s="41"/>
      <c r="E5" s="23" t="s">
        <v>4</v>
      </c>
      <c r="F5" s="24" t="s">
        <v>5</v>
      </c>
      <c r="G5" s="24"/>
      <c r="H5" s="24" t="s">
        <v>0</v>
      </c>
      <c r="I5" s="23" t="s">
        <v>1</v>
      </c>
      <c r="J5" s="1"/>
      <c r="K5" s="24" t="s">
        <v>0</v>
      </c>
      <c r="L5" s="23" t="s">
        <v>1</v>
      </c>
      <c r="M5" s="1"/>
      <c r="N5" s="24" t="s">
        <v>0</v>
      </c>
      <c r="O5" s="23" t="s">
        <v>1</v>
      </c>
      <c r="P5" s="31"/>
    </row>
    <row r="6" spans="1:18" s="3" customFormat="1" ht="17" x14ac:dyDescent="0.2">
      <c r="A6" s="4" t="s">
        <v>19</v>
      </c>
      <c r="B6" s="10" t="s">
        <v>20</v>
      </c>
      <c r="C6" s="10">
        <v>0</v>
      </c>
      <c r="D6" s="10">
        <v>1</v>
      </c>
      <c r="E6" s="4" t="s">
        <v>21</v>
      </c>
      <c r="F6" s="5" t="s">
        <v>22</v>
      </c>
      <c r="G6" s="5"/>
      <c r="H6" s="39" t="s">
        <v>28</v>
      </c>
      <c r="I6" s="6" t="s">
        <v>24</v>
      </c>
      <c r="J6" s="1"/>
      <c r="K6" s="39" t="s">
        <v>28</v>
      </c>
      <c r="L6" s="6" t="s">
        <v>24</v>
      </c>
      <c r="M6" s="1"/>
      <c r="N6" s="39" t="s">
        <v>28</v>
      </c>
      <c r="O6" s="6" t="s">
        <v>23</v>
      </c>
      <c r="P6" s="31"/>
    </row>
    <row r="7" spans="1:18" x14ac:dyDescent="0.2">
      <c r="A7" s="7">
        <v>1</v>
      </c>
      <c r="B7" s="15">
        <v>1.6907000000000001</v>
      </c>
      <c r="C7" s="7">
        <f>E7-D7</f>
        <v>53</v>
      </c>
      <c r="D7" s="7">
        <v>6</v>
      </c>
      <c r="E7" s="7">
        <v>59</v>
      </c>
      <c r="F7" s="18">
        <f>D7/E7</f>
        <v>0.10169491525423729</v>
      </c>
      <c r="G7" s="18"/>
      <c r="H7" s="18">
        <f t="shared" ref="H7:H14" si="0">1/(1+EXP(-($I$16+$I$17*B7)))</f>
        <v>5.860346317234124E-2</v>
      </c>
      <c r="I7" s="18">
        <f>LN(BINOMDIST(D7,E7,H7,FALSE))</f>
        <v>-2.5990334057842368</v>
      </c>
      <c r="K7" s="18">
        <f t="shared" ref="K7:K14" si="1">NORMDIST(B7,$L$16,$L$17,TRUE)</f>
        <v>5.6914335965068036E-2</v>
      </c>
      <c r="L7" s="18">
        <f>LN(BINOMDIST($D7,$E7,K7,FALSE))</f>
        <v>-2.6795010811596356</v>
      </c>
      <c r="N7" s="18">
        <f t="shared" ref="N7:N14" si="2">1-EXP(-EXP((B7-$O$16)/$O$17))</f>
        <v>9.4741028428985574E-2</v>
      </c>
      <c r="O7" s="18">
        <f>LN(BINOMDIST($D7,$E7,N7,FALSE))</f>
        <v>-1.7915129734094764</v>
      </c>
      <c r="P7" s="31"/>
      <c r="Q7" s="31"/>
      <c r="R7" s="31"/>
    </row>
    <row r="8" spans="1:18" x14ac:dyDescent="0.2">
      <c r="A8" s="9">
        <v>2</v>
      </c>
      <c r="B8" s="16">
        <v>1.7242</v>
      </c>
      <c r="C8" s="9">
        <f t="shared" ref="C8:C14" si="3">E8-D8</f>
        <v>47</v>
      </c>
      <c r="D8" s="9">
        <v>13</v>
      </c>
      <c r="E8" s="9">
        <v>60</v>
      </c>
      <c r="F8" s="19">
        <f t="shared" ref="F8:F14" si="4">D8/E8</f>
        <v>0.21666666666666667</v>
      </c>
      <c r="G8" s="19"/>
      <c r="H8" s="19">
        <f t="shared" si="0"/>
        <v>0.1640310019554799</v>
      </c>
      <c r="I8" s="19">
        <f>LN(BINOMDIST(D8,E8,H8,FALSE))</f>
        <v>-2.6475071543983622</v>
      </c>
      <c r="K8" s="19">
        <f t="shared" si="1"/>
        <v>0.17869799217441659</v>
      </c>
      <c r="L8" s="19">
        <f t="shared" ref="L8:L14" si="5">LN(BINOMDIST($D8,$E8,K8,FALSE))</f>
        <v>-2.3660942974580856</v>
      </c>
      <c r="N8" s="19">
        <f t="shared" si="2"/>
        <v>0.18801767844055273</v>
      </c>
      <c r="O8" s="19">
        <f t="shared" ref="O8:O14" si="6">LN(BINOMDIST($D8,$E8,N8,FALSE))</f>
        <v>-2.2415691840623375</v>
      </c>
      <c r="P8" s="31"/>
      <c r="Q8" s="31"/>
      <c r="R8" s="31"/>
    </row>
    <row r="9" spans="1:18" x14ac:dyDescent="0.2">
      <c r="A9" s="9">
        <v>3</v>
      </c>
      <c r="B9" s="16">
        <v>1.7552000000000001</v>
      </c>
      <c r="C9" s="9">
        <f t="shared" si="3"/>
        <v>44</v>
      </c>
      <c r="D9" s="9">
        <v>18</v>
      </c>
      <c r="E9" s="9">
        <v>62</v>
      </c>
      <c r="F9" s="19">
        <f t="shared" si="4"/>
        <v>0.29032258064516131</v>
      </c>
      <c r="G9" s="19"/>
      <c r="H9" s="19">
        <f t="shared" si="0"/>
        <v>0.36211972264733766</v>
      </c>
      <c r="I9" s="19">
        <f t="shared" ref="I9:I14" si="7">LN(BINOMDIST(D9,E9,H9,FALSE))</f>
        <v>-2.9131871348397049</v>
      </c>
      <c r="K9" s="19">
        <f t="shared" si="1"/>
        <v>0.3787444624323934</v>
      </c>
      <c r="L9" s="19">
        <f t="shared" si="5"/>
        <v>-3.2671811297455924</v>
      </c>
      <c r="N9" s="19">
        <f t="shared" si="2"/>
        <v>0.33797824587173009</v>
      </c>
      <c r="O9" s="19">
        <f t="shared" si="6"/>
        <v>-2.5205640726596661</v>
      </c>
      <c r="P9" s="31"/>
      <c r="Q9" s="31"/>
      <c r="R9" s="31"/>
    </row>
    <row r="10" spans="1:18" x14ac:dyDescent="0.2">
      <c r="A10" s="9">
        <v>4</v>
      </c>
      <c r="B10" s="16">
        <v>1.7842</v>
      </c>
      <c r="C10" s="9">
        <f t="shared" si="3"/>
        <v>28</v>
      </c>
      <c r="D10" s="9">
        <v>28</v>
      </c>
      <c r="E10" s="9">
        <v>56</v>
      </c>
      <c r="F10" s="19">
        <f t="shared" si="4"/>
        <v>0.5</v>
      </c>
      <c r="G10" s="19"/>
      <c r="H10" s="19">
        <f t="shared" si="0"/>
        <v>0.60531123469528458</v>
      </c>
      <c r="I10" s="19">
        <f t="shared" si="7"/>
        <v>-3.5134568721368948</v>
      </c>
      <c r="K10" s="19">
        <f t="shared" si="1"/>
        <v>0.60384920586658075</v>
      </c>
      <c r="L10" s="19">
        <f t="shared" si="5"/>
        <v>-3.4776404482568828</v>
      </c>
      <c r="N10" s="19">
        <f t="shared" si="2"/>
        <v>0.54231649914693647</v>
      </c>
      <c r="O10" s="19">
        <f t="shared" si="6"/>
        <v>-2.4442098068475588</v>
      </c>
      <c r="P10" s="31"/>
      <c r="Q10" s="31"/>
      <c r="R10" s="31"/>
    </row>
    <row r="11" spans="1:18" x14ac:dyDescent="0.2">
      <c r="A11" s="9">
        <v>5</v>
      </c>
      <c r="B11" s="16">
        <v>1.8112999999999999</v>
      </c>
      <c r="C11" s="9">
        <f t="shared" si="3"/>
        <v>11</v>
      </c>
      <c r="D11" s="9">
        <v>52</v>
      </c>
      <c r="E11" s="9">
        <v>63</v>
      </c>
      <c r="F11" s="19">
        <f t="shared" si="4"/>
        <v>0.82539682539682535</v>
      </c>
      <c r="G11" s="19"/>
      <c r="H11" s="19">
        <f t="shared" si="0"/>
        <v>0.7951664573889119</v>
      </c>
      <c r="I11" s="19">
        <f t="shared" si="7"/>
        <v>-2.213559441920375</v>
      </c>
      <c r="K11" s="19">
        <f t="shared" si="1"/>
        <v>0.78754834723425837</v>
      </c>
      <c r="L11" s="19">
        <f t="shared" si="5"/>
        <v>-2.3124637879525336</v>
      </c>
      <c r="N11" s="19">
        <f t="shared" si="2"/>
        <v>0.75835705272992648</v>
      </c>
      <c r="O11" s="19">
        <f t="shared" si="6"/>
        <v>-2.860312323226085</v>
      </c>
      <c r="P11" s="31"/>
      <c r="Q11" s="31"/>
      <c r="R11" s="31"/>
    </row>
    <row r="12" spans="1:18" x14ac:dyDescent="0.2">
      <c r="A12" s="9">
        <v>6</v>
      </c>
      <c r="B12" s="16">
        <v>1.8369</v>
      </c>
      <c r="C12" s="9">
        <f t="shared" si="3"/>
        <v>6</v>
      </c>
      <c r="D12" s="9">
        <v>53</v>
      </c>
      <c r="E12" s="9">
        <v>59</v>
      </c>
      <c r="F12" s="19">
        <f t="shared" si="4"/>
        <v>0.89830508474576276</v>
      </c>
      <c r="G12" s="19"/>
      <c r="H12" s="19">
        <f t="shared" si="0"/>
        <v>0.90323154229827662</v>
      </c>
      <c r="I12" s="19">
        <f t="shared" si="7"/>
        <v>-1.78330192333371</v>
      </c>
      <c r="K12" s="19">
        <f t="shared" si="1"/>
        <v>0.90370789289418019</v>
      </c>
      <c r="L12" s="19">
        <f t="shared" si="5"/>
        <v>-1.7849663187452844</v>
      </c>
      <c r="N12" s="19">
        <f t="shared" si="2"/>
        <v>0.91767204035585659</v>
      </c>
      <c r="O12" s="19">
        <f t="shared" si="6"/>
        <v>-1.9123235264331928</v>
      </c>
      <c r="P12" s="31"/>
      <c r="Q12" s="31"/>
      <c r="R12" s="31"/>
    </row>
    <row r="13" spans="1:18" x14ac:dyDescent="0.2">
      <c r="A13" s="9">
        <v>7</v>
      </c>
      <c r="B13" s="16">
        <v>1.861</v>
      </c>
      <c r="C13" s="9">
        <f t="shared" si="3"/>
        <v>1</v>
      </c>
      <c r="D13" s="9">
        <v>61</v>
      </c>
      <c r="E13" s="9">
        <v>62</v>
      </c>
      <c r="F13" s="19">
        <f t="shared" si="4"/>
        <v>0.9838709677419355</v>
      </c>
      <c r="G13" s="19"/>
      <c r="H13" s="19">
        <f t="shared" si="0"/>
        <v>0.95519335552348594</v>
      </c>
      <c r="I13" s="19">
        <f t="shared" si="7"/>
        <v>-1.7745954924787144</v>
      </c>
      <c r="K13" s="19">
        <f t="shared" si="1"/>
        <v>0.96233169951456865</v>
      </c>
      <c r="L13" s="19">
        <f t="shared" si="5"/>
        <v>-1.4939632202776714</v>
      </c>
      <c r="N13" s="19">
        <f t="shared" si="2"/>
        <v>0.98569763031767665</v>
      </c>
      <c r="O13" s="19">
        <f t="shared" si="6"/>
        <v>-0.99893935516456989</v>
      </c>
      <c r="P13" s="31"/>
      <c r="Q13" s="31"/>
      <c r="R13" s="31"/>
    </row>
    <row r="14" spans="1:18" ht="14.5" thickBot="1" x14ac:dyDescent="0.25">
      <c r="A14" s="10">
        <v>8</v>
      </c>
      <c r="B14" s="17">
        <v>1.8838999999999999</v>
      </c>
      <c r="C14" s="10">
        <f t="shared" si="3"/>
        <v>0</v>
      </c>
      <c r="D14" s="10">
        <v>60</v>
      </c>
      <c r="E14" s="10">
        <v>60</v>
      </c>
      <c r="F14" s="20">
        <f t="shared" si="4"/>
        <v>1</v>
      </c>
      <c r="G14" s="20"/>
      <c r="H14" s="20">
        <f t="shared" si="0"/>
        <v>0.97904772621910596</v>
      </c>
      <c r="I14" s="20">
        <f t="shared" si="7"/>
        <v>-1.2704932602854695</v>
      </c>
      <c r="K14" s="20">
        <f t="shared" si="1"/>
        <v>0.98713204437721991</v>
      </c>
      <c r="L14" s="20">
        <f t="shared" si="5"/>
        <v>-0.77708789599993955</v>
      </c>
      <c r="N14" s="20">
        <f t="shared" si="2"/>
        <v>0.99912026615485205</v>
      </c>
      <c r="O14" s="20">
        <f t="shared" si="6"/>
        <v>-5.280726228409368E-2</v>
      </c>
      <c r="P14" s="31"/>
      <c r="Q14" s="31"/>
      <c r="R14" s="31"/>
    </row>
    <row r="15" spans="1:18" ht="14.5" thickBot="1" x14ac:dyDescent="0.25">
      <c r="B15" s="11"/>
      <c r="C15" s="11"/>
      <c r="D15" s="28"/>
      <c r="E15" s="28"/>
      <c r="F15" s="29"/>
      <c r="G15" s="29"/>
      <c r="H15" s="30" t="s">
        <v>8</v>
      </c>
      <c r="I15" s="25">
        <f>SUM(I7:I14)</f>
        <v>-18.715134685177464</v>
      </c>
      <c r="K15" s="30" t="s">
        <v>8</v>
      </c>
      <c r="L15" s="25">
        <f>SUM(L7:L14)</f>
        <v>-18.158898179595628</v>
      </c>
      <c r="N15" s="30" t="s">
        <v>8</v>
      </c>
      <c r="O15" s="25">
        <f>SUM(O7:O14)</f>
        <v>-14.822238504086981</v>
      </c>
      <c r="P15" s="31"/>
      <c r="Q15" s="31"/>
      <c r="R15" s="31"/>
    </row>
    <row r="16" spans="1:18" s="3" customFormat="1" ht="17" x14ac:dyDescent="0.2">
      <c r="A16" s="13"/>
      <c r="B16" s="1"/>
      <c r="C16" s="1"/>
      <c r="F16" s="11"/>
      <c r="G16" s="11"/>
      <c r="H16" s="26" t="s">
        <v>2</v>
      </c>
      <c r="I16" s="27">
        <v>-60.716333492219896</v>
      </c>
      <c r="J16" s="1"/>
      <c r="K16" s="26" t="s">
        <v>25</v>
      </c>
      <c r="L16" s="27">
        <v>1.7708521087287019</v>
      </c>
      <c r="M16" s="1"/>
      <c r="N16" s="26" t="s">
        <v>25</v>
      </c>
      <c r="O16" s="27">
        <v>1.7953811447707562</v>
      </c>
      <c r="P16" s="21"/>
    </row>
    <row r="17" spans="1:20" ht="17.5" thickBot="1" x14ac:dyDescent="0.25">
      <c r="F17" s="6"/>
      <c r="G17" s="6"/>
      <c r="H17" s="6" t="s">
        <v>3</v>
      </c>
      <c r="I17" s="22">
        <v>34.26968878887287</v>
      </c>
      <c r="K17" s="6" t="s">
        <v>26</v>
      </c>
      <c r="L17" s="22">
        <v>5.0690172481601473E-2</v>
      </c>
      <c r="N17" s="6" t="s">
        <v>26</v>
      </c>
      <c r="O17" s="22">
        <v>4.5370451155703685E-2</v>
      </c>
      <c r="P17" s="34"/>
      <c r="Q17" s="36" t="s">
        <v>27</v>
      </c>
      <c r="R17" s="37"/>
      <c r="S17" s="38"/>
      <c r="T17" s="38"/>
    </row>
    <row r="18" spans="1:20" x14ac:dyDescent="0.2">
      <c r="F18"/>
      <c r="G18"/>
      <c r="I18"/>
      <c r="L18" s="33"/>
    </row>
    <row r="19" spans="1:20" ht="21" customHeight="1" x14ac:dyDescent="0.2">
      <c r="A19" s="13">
        <v>1</v>
      </c>
      <c r="B19" s="35">
        <v>1.5</v>
      </c>
      <c r="H19" s="19">
        <f t="shared" ref="H19:H40" si="8">1/(1+EXP(-($I$16+$I$17*B19)))</f>
        <v>9.0343574930325894E-5</v>
      </c>
      <c r="I19" s="19"/>
      <c r="K19" s="19">
        <f t="shared" ref="K19:K40" si="9">NORMDIST(B19,$L$16,$L$17,TRUE)</f>
        <v>4.5638189159706274E-8</v>
      </c>
      <c r="L19" s="19"/>
      <c r="N19" s="19">
        <f t="shared" ref="N19:N40" si="10">1-EXP(-EXP((B19-$O$16)/$O$17))</f>
        <v>1.4867335800897719E-3</v>
      </c>
      <c r="O19" s="19"/>
    </row>
    <row r="20" spans="1:20" x14ac:dyDescent="0.2">
      <c r="A20" s="13">
        <v>1</v>
      </c>
      <c r="B20" s="35">
        <v>1.52</v>
      </c>
      <c r="H20" s="19">
        <f t="shared" si="8"/>
        <v>1.7927568004705619E-4</v>
      </c>
      <c r="I20" s="19"/>
      <c r="K20" s="19">
        <f t="shared" si="9"/>
        <v>3.734914415691599E-7</v>
      </c>
      <c r="L20" s="19"/>
      <c r="N20" s="19">
        <f t="shared" si="10"/>
        <v>2.3093937522595809E-3</v>
      </c>
      <c r="O20" s="19"/>
    </row>
    <row r="21" spans="1:20" x14ac:dyDescent="0.2">
      <c r="A21" s="13">
        <v>1</v>
      </c>
      <c r="B21" s="35">
        <v>1.54</v>
      </c>
      <c r="H21" s="19">
        <f t="shared" si="8"/>
        <v>3.5571932892244261E-4</v>
      </c>
      <c r="I21" s="19"/>
      <c r="K21" s="19">
        <f t="shared" si="9"/>
        <v>2.6295306357655372E-6</v>
      </c>
      <c r="L21" s="19"/>
      <c r="N21" s="19">
        <f t="shared" si="10"/>
        <v>3.5864415172263131E-3</v>
      </c>
      <c r="O21" s="19"/>
    </row>
    <row r="22" spans="1:20" x14ac:dyDescent="0.2">
      <c r="A22" s="13">
        <v>1</v>
      </c>
      <c r="B22" s="35">
        <v>1.56</v>
      </c>
      <c r="H22" s="19">
        <f t="shared" si="8"/>
        <v>7.0569676260549873E-4</v>
      </c>
      <c r="I22" s="19"/>
      <c r="K22" s="19">
        <f t="shared" si="9"/>
        <v>1.5938526388056819E-5</v>
      </c>
      <c r="L22" s="19"/>
      <c r="N22" s="19">
        <f t="shared" si="10"/>
        <v>5.567697589472731E-3</v>
      </c>
      <c r="O22" s="19"/>
    </row>
    <row r="23" spans="1:20" x14ac:dyDescent="0.2">
      <c r="A23" s="13">
        <v>1</v>
      </c>
      <c r="B23" s="35">
        <v>1.58</v>
      </c>
      <c r="H23" s="19">
        <f t="shared" si="8"/>
        <v>1.3995203525337299E-3</v>
      </c>
      <c r="I23" s="19"/>
      <c r="K23" s="19">
        <f t="shared" si="9"/>
        <v>8.325081403078873E-5</v>
      </c>
      <c r="L23" s="19"/>
      <c r="N23" s="19">
        <f t="shared" si="10"/>
        <v>8.6387033773136501E-3</v>
      </c>
      <c r="O23" s="19"/>
      <c r="P23" s="13"/>
    </row>
    <row r="24" spans="1:20" x14ac:dyDescent="0.2">
      <c r="A24" s="13">
        <v>1</v>
      </c>
      <c r="B24" s="35">
        <v>1.6</v>
      </c>
      <c r="H24" s="19">
        <f t="shared" si="8"/>
        <v>2.7736007744943395E-3</v>
      </c>
      <c r="I24" s="19"/>
      <c r="K24" s="19">
        <f t="shared" si="9"/>
        <v>3.7513582844439421E-4</v>
      </c>
      <c r="L24" s="19"/>
      <c r="N24" s="19">
        <f t="shared" si="10"/>
        <v>1.3392157505289104E-2</v>
      </c>
      <c r="O24" s="19"/>
      <c r="P24" s="12"/>
    </row>
    <row r="25" spans="1:20" x14ac:dyDescent="0.2">
      <c r="A25" s="13">
        <v>1</v>
      </c>
      <c r="B25" s="35">
        <v>1.62</v>
      </c>
      <c r="H25" s="19">
        <f t="shared" si="8"/>
        <v>5.4893680234349334E-3</v>
      </c>
      <c r="I25" s="19"/>
      <c r="K25" s="19">
        <f t="shared" si="9"/>
        <v>1.4603475808316827E-3</v>
      </c>
      <c r="L25" s="19"/>
      <c r="N25" s="19">
        <f t="shared" si="10"/>
        <v>2.0733712861616516E-2</v>
      </c>
      <c r="O25" s="19"/>
      <c r="P25" s="12"/>
    </row>
    <row r="26" spans="1:20" x14ac:dyDescent="0.2">
      <c r="A26" s="13">
        <v>1</v>
      </c>
      <c r="B26" s="35">
        <v>1.64</v>
      </c>
      <c r="H26" s="19">
        <f t="shared" si="8"/>
        <v>1.0835381975994623E-2</v>
      </c>
      <c r="I26" s="19"/>
      <c r="K26" s="19">
        <f t="shared" si="9"/>
        <v>4.9198848517876892E-3</v>
      </c>
      <c r="L26" s="19"/>
      <c r="N26" s="19">
        <f t="shared" si="10"/>
        <v>3.203404020329903E-2</v>
      </c>
      <c r="O26" s="19"/>
      <c r="P26" s="12"/>
    </row>
    <row r="27" spans="1:20" x14ac:dyDescent="0.2">
      <c r="A27" s="13">
        <v>1</v>
      </c>
      <c r="B27" s="35">
        <v>1.66</v>
      </c>
      <c r="H27" s="19">
        <f t="shared" si="8"/>
        <v>2.1276414448340636E-2</v>
      </c>
      <c r="I27" s="19"/>
      <c r="K27" s="19">
        <f t="shared" si="9"/>
        <v>1.4376518285193717E-2</v>
      </c>
      <c r="L27" s="19"/>
      <c r="N27" s="19">
        <f t="shared" si="10"/>
        <v>4.9336239020700945E-2</v>
      </c>
      <c r="O27" s="19"/>
      <c r="P27" s="12"/>
    </row>
    <row r="28" spans="1:20" x14ac:dyDescent="0.2">
      <c r="A28" s="13">
        <v>1</v>
      </c>
      <c r="B28" s="35">
        <v>1.68</v>
      </c>
      <c r="H28" s="19">
        <f t="shared" si="8"/>
        <v>4.1357821571320161E-2</v>
      </c>
      <c r="I28" s="19"/>
      <c r="K28" s="19">
        <f t="shared" si="9"/>
        <v>3.6542283851249004E-2</v>
      </c>
      <c r="L28" s="19"/>
      <c r="N28" s="19">
        <f t="shared" si="10"/>
        <v>7.5611712981275891E-2</v>
      </c>
      <c r="O28" s="19"/>
      <c r="P28" s="12"/>
    </row>
    <row r="29" spans="1:20" x14ac:dyDescent="0.2">
      <c r="A29" s="13">
        <v>1</v>
      </c>
      <c r="B29" s="35">
        <v>1.7</v>
      </c>
      <c r="H29" s="19">
        <f t="shared" si="8"/>
        <v>7.8865473956943113E-2</v>
      </c>
      <c r="I29" s="19"/>
      <c r="K29" s="19">
        <f t="shared" si="9"/>
        <v>8.1094313525779907E-2</v>
      </c>
      <c r="L29" s="19"/>
      <c r="N29" s="19">
        <f t="shared" si="10"/>
        <v>0.11500936111020132</v>
      </c>
      <c r="O29" s="19"/>
      <c r="P29" s="12"/>
    </row>
    <row r="30" spans="1:20" x14ac:dyDescent="0.2">
      <c r="A30" s="13">
        <v>1</v>
      </c>
      <c r="B30" s="35">
        <v>1.72</v>
      </c>
      <c r="H30" s="19">
        <f t="shared" si="8"/>
        <v>0.14523558121078464</v>
      </c>
      <c r="I30" s="19"/>
      <c r="K30" s="19">
        <f t="shared" si="9"/>
        <v>0.15788348219849541</v>
      </c>
      <c r="L30" s="19"/>
      <c r="N30" s="19">
        <f t="shared" si="10"/>
        <v>0.1729265460069116</v>
      </c>
      <c r="O30" s="19"/>
      <c r="P30" s="12"/>
    </row>
    <row r="31" spans="1:20" x14ac:dyDescent="0.2">
      <c r="A31" s="13">
        <v>1</v>
      </c>
      <c r="B31" s="35">
        <v>1.74</v>
      </c>
      <c r="H31" s="19">
        <f t="shared" si="8"/>
        <v>0.25216947510449966</v>
      </c>
      <c r="I31" s="19"/>
      <c r="K31" s="19">
        <f t="shared" si="9"/>
        <v>0.27138126687095776</v>
      </c>
      <c r="L31" s="19"/>
      <c r="N31" s="19">
        <f t="shared" si="10"/>
        <v>0.25549838479098808</v>
      </c>
      <c r="O31" s="19"/>
      <c r="P31" s="12"/>
    </row>
    <row r="32" spans="1:20" x14ac:dyDescent="0.2">
      <c r="A32" s="13">
        <v>1</v>
      </c>
      <c r="B32" s="35">
        <v>1.76</v>
      </c>
      <c r="H32" s="19">
        <f t="shared" si="8"/>
        <v>0.40090847490553388</v>
      </c>
      <c r="I32" s="19"/>
      <c r="K32" s="19">
        <f t="shared" si="9"/>
        <v>0.41523959300588337</v>
      </c>
      <c r="L32" s="19"/>
      <c r="N32" s="19">
        <f t="shared" si="10"/>
        <v>0.36775917070632902</v>
      </c>
      <c r="O32" s="19"/>
      <c r="P32" s="12"/>
    </row>
    <row r="33" spans="1:16" x14ac:dyDescent="0.2">
      <c r="A33" s="13">
        <v>1</v>
      </c>
      <c r="B33" s="35">
        <v>1.78</v>
      </c>
      <c r="H33" s="19">
        <f t="shared" si="8"/>
        <v>0.57045616952934197</v>
      </c>
      <c r="I33" s="19"/>
      <c r="K33" s="19">
        <f t="shared" si="9"/>
        <v>0.5716069268099726</v>
      </c>
      <c r="L33" s="19"/>
      <c r="N33" s="19">
        <f t="shared" si="10"/>
        <v>0.50957044368641546</v>
      </c>
      <c r="O33" s="14"/>
      <c r="P33" s="12"/>
    </row>
    <row r="34" spans="1:16" x14ac:dyDescent="0.2">
      <c r="A34" s="13">
        <v>1</v>
      </c>
      <c r="B34" s="35">
        <v>1.8</v>
      </c>
      <c r="H34" s="19">
        <f t="shared" si="8"/>
        <v>0.72494133412267825</v>
      </c>
      <c r="I34" s="19"/>
      <c r="K34" s="19">
        <f t="shared" si="9"/>
        <v>0.71736130329010328</v>
      </c>
      <c r="L34" s="19"/>
      <c r="N34" s="19">
        <f t="shared" si="10"/>
        <v>0.66950558356601553</v>
      </c>
      <c r="O34" s="14"/>
      <c r="P34" s="12"/>
    </row>
    <row r="35" spans="1:16" x14ac:dyDescent="0.2">
      <c r="A35" s="13">
        <v>1</v>
      </c>
      <c r="B35" s="35">
        <v>1.82</v>
      </c>
      <c r="H35" s="19">
        <f t="shared" si="8"/>
        <v>0.83949832512141043</v>
      </c>
      <c r="I35" s="19"/>
      <c r="K35" s="19">
        <f t="shared" si="9"/>
        <v>0.83387064944754452</v>
      </c>
      <c r="L35" s="19"/>
      <c r="N35" s="19">
        <f t="shared" si="10"/>
        <v>0.82102451870137627</v>
      </c>
      <c r="O35" s="14"/>
      <c r="P35" s="12"/>
    </row>
    <row r="36" spans="1:16" x14ac:dyDescent="0.2">
      <c r="A36" s="13">
        <v>1</v>
      </c>
      <c r="B36" s="35">
        <v>1.84</v>
      </c>
      <c r="H36" s="19">
        <f t="shared" si="8"/>
        <v>0.91212757987803761</v>
      </c>
      <c r="I36" s="19"/>
      <c r="K36" s="19">
        <f t="shared" si="9"/>
        <v>0.91373638193228002</v>
      </c>
      <c r="L36" s="19"/>
      <c r="N36" s="19">
        <f t="shared" si="10"/>
        <v>0.93099817731882906</v>
      </c>
      <c r="O36" s="14"/>
      <c r="P36" s="12"/>
    </row>
    <row r="37" spans="1:16" x14ac:dyDescent="0.2">
      <c r="A37" s="13">
        <v>1</v>
      </c>
      <c r="B37" s="35">
        <v>1.86</v>
      </c>
      <c r="H37" s="19">
        <f t="shared" si="8"/>
        <v>0.9537035526689509</v>
      </c>
      <c r="I37" s="19"/>
      <c r="K37" s="19">
        <f t="shared" si="9"/>
        <v>0.96068422736488324</v>
      </c>
      <c r="L37" s="19"/>
      <c r="N37" s="19">
        <f t="shared" si="10"/>
        <v>0.98431012561582742</v>
      </c>
      <c r="O37" s="14"/>
      <c r="P37" s="12"/>
    </row>
    <row r="38" spans="1:16" x14ac:dyDescent="0.2">
      <c r="A38" s="13">
        <v>1</v>
      </c>
      <c r="B38" s="35">
        <v>1.88</v>
      </c>
      <c r="H38" s="19">
        <f t="shared" si="8"/>
        <v>0.97612319764838074</v>
      </c>
      <c r="I38" s="19"/>
      <c r="K38" s="19">
        <f t="shared" si="9"/>
        <v>0.98434992209088534</v>
      </c>
      <c r="L38" s="19"/>
      <c r="N38" s="19">
        <f t="shared" si="10"/>
        <v>0.99842949433781814</v>
      </c>
      <c r="O38" s="14"/>
      <c r="P38" s="12"/>
    </row>
    <row r="39" spans="1:16" x14ac:dyDescent="0.2">
      <c r="A39" s="13">
        <v>1</v>
      </c>
      <c r="B39" s="1">
        <v>1.95</v>
      </c>
      <c r="H39" s="19">
        <f t="shared" si="8"/>
        <v>0.99778339539471861</v>
      </c>
      <c r="I39" s="19"/>
      <c r="K39" s="19">
        <f t="shared" si="9"/>
        <v>0.99979547417706782</v>
      </c>
      <c r="L39" s="19"/>
      <c r="N39" s="19">
        <f t="shared" si="10"/>
        <v>0.99999999999992362</v>
      </c>
      <c r="O39" s="14"/>
      <c r="P39" s="12"/>
    </row>
    <row r="40" spans="1:16" x14ac:dyDescent="0.2">
      <c r="B40" s="1">
        <v>1.95</v>
      </c>
      <c r="H40" s="8">
        <f t="shared" si="8"/>
        <v>0.99778339539471861</v>
      </c>
      <c r="K40" s="1">
        <f t="shared" si="9"/>
        <v>0.99979547417706782</v>
      </c>
      <c r="N40" s="1">
        <f t="shared" si="10"/>
        <v>0.99999999999992362</v>
      </c>
      <c r="O40" s="14"/>
      <c r="P40" s="12"/>
    </row>
    <row r="41" spans="1:16" x14ac:dyDescent="0.2">
      <c r="O41" s="14"/>
      <c r="P41" s="12"/>
    </row>
    <row r="42" spans="1:16" x14ac:dyDescent="0.2">
      <c r="O42" s="14"/>
      <c r="P42" s="12"/>
    </row>
    <row r="43" spans="1:16" x14ac:dyDescent="0.2">
      <c r="O43" s="14"/>
      <c r="P43" s="12"/>
    </row>
    <row r="44" spans="1:16" x14ac:dyDescent="0.2">
      <c r="O44" s="14"/>
      <c r="P44" s="12"/>
    </row>
  </sheetData>
  <mergeCells count="1">
    <mergeCell ref="C5:D5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表8.1  ロジット・プロビット・最小極値</vt:lpstr>
      <vt:lpstr>スライド22  ３種グラフ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Yukio02</dc:creator>
  <cp:lastModifiedBy>高橋行雄</cp:lastModifiedBy>
  <cp:lastPrinted>2016-12-26T08:05:34Z</cp:lastPrinted>
  <dcterms:created xsi:type="dcterms:W3CDTF">2016-02-26T06:07:19Z</dcterms:created>
  <dcterms:modified xsi:type="dcterms:W3CDTF">2017-10-11T10:00:33Z</dcterms:modified>
</cp:coreProperties>
</file>