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AF0D8ED2-D492-4D24-BE8A-9F7790E94B2D}" xr6:coauthVersionLast="45" xr6:coauthVersionMax="45" xr10:uidLastSave="{00000000-0000-0000-0000-000000000000}"/>
  <bookViews>
    <workbookView xWindow="380" yWindow="190" windowWidth="18610" windowHeight="10150" xr2:uid="{5CBCDB16-41DB-4E6E-B88D-C4DF72313A86}"/>
  </bookViews>
  <sheets>
    <sheet name="元" sheetId="1" r:id="rId1"/>
    <sheet name="表" sheetId="2" r:id="rId2"/>
    <sheet name="尤度比" sheetId="3" r:id="rId3"/>
  </sheets>
  <definedNames>
    <definedName name="_Ref522631067" localSheetId="1">表!$B$3</definedName>
    <definedName name="_Ref524691137" localSheetId="2">尤度比!$C$2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3" l="1"/>
  <c r="D19" i="3"/>
  <c r="D9" i="2" l="1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17" i="2"/>
  <c r="E17" i="2" s="1"/>
  <c r="D8" i="2"/>
  <c r="E8" i="2" s="1"/>
  <c r="E18" i="2" l="1"/>
  <c r="H6" i="3"/>
  <c r="I6" i="3" s="1"/>
  <c r="K6" i="3" l="1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9" i="3"/>
  <c r="G21" i="2"/>
  <c r="C21" i="2"/>
  <c r="H15" i="3"/>
  <c r="I15" i="3" s="1"/>
  <c r="E15" i="3"/>
  <c r="F15" i="3" s="1"/>
  <c r="H14" i="3"/>
  <c r="I14" i="3" s="1"/>
  <c r="E14" i="3"/>
  <c r="F14" i="3" s="1"/>
  <c r="H13" i="3"/>
  <c r="I13" i="3" s="1"/>
  <c r="E13" i="3"/>
  <c r="F13" i="3" s="1"/>
  <c r="H12" i="3"/>
  <c r="I12" i="3" s="1"/>
  <c r="E12" i="3"/>
  <c r="F12" i="3" s="1"/>
  <c r="H11" i="3"/>
  <c r="I11" i="3" s="1"/>
  <c r="E11" i="3"/>
  <c r="F11" i="3" s="1"/>
  <c r="H10" i="3"/>
  <c r="I10" i="3" s="1"/>
  <c r="E10" i="3"/>
  <c r="F10" i="3" s="1"/>
  <c r="H9" i="3"/>
  <c r="I9" i="3" s="1"/>
  <c r="E9" i="3"/>
  <c r="F9" i="3" s="1"/>
  <c r="H8" i="3"/>
  <c r="I8" i="3" s="1"/>
  <c r="E8" i="3"/>
  <c r="F8" i="3" s="1"/>
  <c r="H7" i="3"/>
  <c r="I7" i="3" s="1"/>
  <c r="E7" i="3"/>
  <c r="F7" i="3" s="1"/>
  <c r="E6" i="3"/>
  <c r="F6" i="3" s="1"/>
  <c r="K16" i="3" l="1"/>
  <c r="F16" i="3"/>
  <c r="I16" i="3"/>
  <c r="H9" i="2"/>
  <c r="I9" i="2" s="1"/>
  <c r="J9" i="2" s="1"/>
  <c r="H10" i="2"/>
  <c r="I10" i="2" s="1"/>
  <c r="J10" i="2" s="1"/>
  <c r="H11" i="2"/>
  <c r="I11" i="2" s="1"/>
  <c r="J11" i="2" s="1"/>
  <c r="H12" i="2"/>
  <c r="I12" i="2" s="1"/>
  <c r="J12" i="2" s="1"/>
  <c r="H13" i="2"/>
  <c r="I13" i="2" s="1"/>
  <c r="J13" i="2" s="1"/>
  <c r="H14" i="2"/>
  <c r="I14" i="2" s="1"/>
  <c r="J14" i="2" s="1"/>
  <c r="H15" i="2"/>
  <c r="I15" i="2" s="1"/>
  <c r="J15" i="2" s="1"/>
  <c r="H16" i="2"/>
  <c r="I16" i="2" s="1"/>
  <c r="J16" i="2" s="1"/>
  <c r="H17" i="2"/>
  <c r="I17" i="2" s="1"/>
  <c r="J17" i="2" s="1"/>
  <c r="H8" i="2"/>
  <c r="I8" i="2" s="1"/>
  <c r="J8" i="2" s="1"/>
  <c r="F12" i="2"/>
  <c r="I20" i="3" l="1"/>
  <c r="F11" i="2"/>
  <c r="F8" i="2"/>
  <c r="F10" i="2"/>
  <c r="F16" i="2"/>
  <c r="F15" i="2"/>
  <c r="F17" i="2"/>
  <c r="F9" i="2"/>
  <c r="F14" i="2"/>
  <c r="F13" i="2"/>
  <c r="M11" i="3"/>
  <c r="M12" i="3"/>
  <c r="M13" i="3"/>
  <c r="M6" i="3"/>
  <c r="M14" i="3"/>
  <c r="M7" i="3"/>
  <c r="M15" i="3"/>
  <c r="M8" i="3"/>
  <c r="M9" i="3"/>
  <c r="M10" i="3"/>
  <c r="M16" i="3" l="1"/>
  <c r="M20" i="3" s="1"/>
</calcChain>
</file>

<file path=xl/sharedStrings.xml><?xml version="1.0" encoding="utf-8"?>
<sst xmlns="http://schemas.openxmlformats.org/spreadsheetml/2006/main" count="64" uniqueCount="43">
  <si>
    <t>期待値</t>
    <rPh sb="0" eb="3">
      <t>キタイチ</t>
    </rPh>
    <phoneticPr fontId="1"/>
  </si>
  <si>
    <r>
      <rPr>
        <sz val="10"/>
        <color theme="1"/>
        <rFont val="ＭＳ Ｐ明朝"/>
        <family val="1"/>
        <charset val="128"/>
      </rPr>
      <t>インドの３地域の</t>
    </r>
    <r>
      <rPr>
        <sz val="10"/>
        <color theme="1"/>
        <rFont val="Times New Roman"/>
        <family val="1"/>
      </rPr>
      <t>1978</t>
    </r>
    <r>
      <rPr>
        <sz val="10"/>
        <color theme="1"/>
        <rFont val="ＭＳ Ｐ明朝"/>
        <family val="1"/>
        <charset val="128"/>
      </rPr>
      <t>年から</t>
    </r>
    <r>
      <rPr>
        <sz val="10"/>
        <color theme="1"/>
        <rFont val="Times New Roman"/>
        <family val="1"/>
      </rPr>
      <t>1982</t>
    </r>
    <r>
      <rPr>
        <sz val="10"/>
        <color theme="1"/>
        <rFont val="ＭＳ Ｐ明朝"/>
        <family val="1"/>
        <charset val="128"/>
      </rPr>
      <t>年の間の１日当たりの犯罪件数</t>
    </r>
    <phoneticPr fontId="1"/>
  </si>
  <si>
    <r>
      <rPr>
        <sz val="10"/>
        <color theme="1"/>
        <rFont val="ＭＳ Ｐ明朝"/>
        <family val="1"/>
        <charset val="128"/>
      </rPr>
      <t>犯罪件数</t>
    </r>
    <rPh sb="0" eb="2">
      <t>ハンザイ</t>
    </rPh>
    <rPh sb="2" eb="3">
      <t>ケン</t>
    </rPh>
    <rPh sb="3" eb="4">
      <t>スウ</t>
    </rPh>
    <phoneticPr fontId="1"/>
  </si>
  <si>
    <r>
      <rPr>
        <sz val="10"/>
        <color theme="1"/>
        <rFont val="ＭＳ Ｐ明朝"/>
        <family val="1"/>
        <charset val="128"/>
      </rPr>
      <t>合計</t>
    </r>
    <rPh sb="0" eb="2">
      <t>ゴウケイ</t>
    </rPh>
    <phoneticPr fontId="1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</si>
  <si>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</si>
  <si>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r>
      <rPr>
        <sz val="10"/>
        <color theme="1"/>
        <rFont val="ＭＳ Ｐ明朝"/>
        <family val="1"/>
        <charset val="128"/>
      </rPr>
      <t>分散</t>
    </r>
    <rPh sb="0" eb="2">
      <t>ブンサン</t>
    </rPh>
    <phoneticPr fontId="1"/>
  </si>
  <si>
    <r>
      <rPr>
        <sz val="10"/>
        <color theme="1"/>
        <rFont val="ＭＳ Ｐ明朝"/>
        <family val="1"/>
        <charset val="128"/>
      </rPr>
      <t>分散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1"/>
        <charset val="128"/>
      </rPr>
      <t>平均</t>
    </r>
    <rPh sb="0" eb="2">
      <t>ブンサン</t>
    </rPh>
    <rPh sb="3" eb="5">
      <t>ヘイキン</t>
    </rPh>
    <phoneticPr fontId="1"/>
  </si>
  <si>
    <r>
      <rPr>
        <sz val="10"/>
        <color theme="1"/>
        <rFont val="ＭＳ Ｐ明朝"/>
        <family val="1"/>
        <charset val="128"/>
      </rPr>
      <t>表４</t>
    </r>
    <r>
      <rPr>
        <sz val="10"/>
        <color theme="1"/>
        <rFont val="Times New Roman"/>
        <family val="1"/>
      </rPr>
      <t>.</t>
    </r>
    <r>
      <rPr>
        <sz val="10"/>
        <color theme="1"/>
        <rFont val="ＭＳ Ｐ明朝"/>
        <family val="1"/>
        <charset val="128"/>
      </rPr>
      <t>２インドの３地域の</t>
    </r>
    <r>
      <rPr>
        <sz val="10"/>
        <color theme="1"/>
        <rFont val="Times New Roman"/>
        <family val="1"/>
      </rPr>
      <t>1978</t>
    </r>
    <r>
      <rPr>
        <sz val="10"/>
        <color theme="1"/>
        <rFont val="ＭＳ Ｐ明朝"/>
        <family val="1"/>
        <charset val="128"/>
      </rPr>
      <t>年から</t>
    </r>
    <r>
      <rPr>
        <sz val="10"/>
        <color theme="1"/>
        <rFont val="Times New Roman"/>
        <family val="1"/>
      </rPr>
      <t>1982</t>
    </r>
    <r>
      <rPr>
        <sz val="10"/>
        <color theme="1"/>
        <rFont val="ＭＳ Ｐ明朝"/>
        <family val="1"/>
        <charset val="128"/>
      </rPr>
      <t>年の間の１日当たりの犯罪件数</t>
    </r>
    <phoneticPr fontId="1"/>
  </si>
  <si>
    <r>
      <rPr>
        <sz val="10"/>
        <color theme="1"/>
        <rFont val="ＭＳ Ｐ明朝"/>
        <family val="1"/>
        <charset val="128"/>
      </rPr>
      <t>　　　　</t>
    </r>
    <r>
      <rPr>
        <sz val="10"/>
        <color theme="1"/>
        <rFont val="Times New Roman"/>
        <family val="1"/>
      </rPr>
      <t>(Thakur</t>
    </r>
    <r>
      <rPr>
        <sz val="10"/>
        <color theme="1"/>
        <rFont val="ＭＳ Ｐ明朝"/>
        <family val="1"/>
        <charset val="128"/>
      </rPr>
      <t>と</t>
    </r>
    <r>
      <rPr>
        <sz val="10"/>
        <color theme="1"/>
        <rFont val="Times New Roman"/>
        <family val="1"/>
      </rPr>
      <t>Sharma* 1984).</t>
    </r>
    <r>
      <rPr>
        <sz val="10"/>
        <color theme="1"/>
        <rFont val="ＭＳ Ｐ明朝"/>
        <family val="1"/>
        <charset val="128"/>
      </rPr>
      <t>　観測度数を</t>
    </r>
    <r>
      <rPr>
        <sz val="10"/>
        <color theme="1"/>
        <rFont val="Times New Roman"/>
        <family val="1"/>
      </rPr>
      <t>Obs</t>
    </r>
    <r>
      <rPr>
        <sz val="10"/>
        <color theme="1"/>
        <rFont val="ＭＳ Ｐ明朝"/>
        <family val="1"/>
        <charset val="128"/>
      </rPr>
      <t>で，ポアソン分布を</t>
    </r>
  </si>
  <si>
    <r>
      <rPr>
        <sz val="10"/>
        <color theme="1"/>
        <rFont val="ＭＳ Ｐ明朝"/>
        <family val="1"/>
        <charset val="128"/>
      </rPr>
      <t>　　　　使った期待度数をＥｘｐで示す．</t>
    </r>
  </si>
  <si>
    <t>y</t>
    <phoneticPr fontId="1"/>
  </si>
  <si>
    <r>
      <rPr>
        <sz val="10"/>
        <color theme="1"/>
        <rFont val="ＭＳ Ｐ明朝"/>
        <family val="1"/>
        <charset val="128"/>
      </rPr>
      <t>満月の日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=0</t>
    </r>
    <rPh sb="0" eb="2">
      <t>マンゲツ</t>
    </rPh>
    <rPh sb="3" eb="4">
      <t>ヒ</t>
    </rPh>
    <phoneticPr fontId="1"/>
  </si>
  <si>
    <r>
      <rPr>
        <sz val="10"/>
        <color theme="1"/>
        <rFont val="ＭＳ Ｐ明朝"/>
        <family val="1"/>
        <charset val="128"/>
      </rPr>
      <t>新月の日</t>
    </r>
    <r>
      <rPr>
        <sz val="10"/>
        <color theme="1"/>
        <rFont val="Times New Roman"/>
        <family val="1"/>
      </rPr>
      <t xml:space="preserve">  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=1</t>
    </r>
    <rPh sb="0" eb="2">
      <t>シンゲツ</t>
    </rPh>
    <rPh sb="3" eb="4">
      <t>ヒ</t>
    </rPh>
    <phoneticPr fontId="1"/>
  </si>
  <si>
    <t>満月＋新月</t>
    <rPh sb="0" eb="2">
      <t>マンゲツ</t>
    </rPh>
    <rPh sb="3" eb="5">
      <t>シンゲツ</t>
    </rPh>
    <phoneticPr fontId="1"/>
  </si>
  <si>
    <r>
      <rPr>
        <sz val="9"/>
        <color theme="1"/>
        <rFont val="ＭＳ Ｐ明朝"/>
        <family val="1"/>
        <charset val="128"/>
      </rPr>
      <t>分散</t>
    </r>
    <r>
      <rPr>
        <sz val="9"/>
        <color theme="1"/>
        <rFont val="Times New Roman"/>
        <family val="1"/>
      </rPr>
      <t>/</t>
    </r>
    <r>
      <rPr>
        <sz val="9"/>
        <color theme="1"/>
        <rFont val="ＭＳ Ｐ明朝"/>
        <family val="1"/>
        <charset val="128"/>
      </rPr>
      <t>平均</t>
    </r>
    <rPh sb="0" eb="2">
      <t>ブンサン</t>
    </rPh>
    <rPh sb="3" eb="5">
      <t>ヘイキン</t>
    </rPh>
    <phoneticPr fontId="1"/>
  </si>
  <si>
    <r>
      <rPr>
        <sz val="9"/>
        <color theme="1"/>
        <rFont val="ＭＳ Ｐ明朝"/>
        <family val="1"/>
        <charset val="128"/>
      </rPr>
      <t>合計</t>
    </r>
    <rPh sb="0" eb="2">
      <t>ゴウケイ</t>
    </rPh>
    <phoneticPr fontId="1"/>
  </si>
  <si>
    <r>
      <rPr>
        <sz val="9"/>
        <color theme="1"/>
        <rFont val="ＭＳ Ｐ明朝"/>
        <family val="1"/>
        <charset val="128"/>
      </rPr>
      <t>平均</t>
    </r>
    <rPh sb="0" eb="2">
      <t>ヘイキン</t>
    </rPh>
    <phoneticPr fontId="1"/>
  </si>
  <si>
    <r>
      <rPr>
        <sz val="9"/>
        <color theme="1"/>
        <rFont val="ＭＳ Ｐ明朝"/>
        <family val="1"/>
        <charset val="128"/>
      </rPr>
      <t>分散</t>
    </r>
    <rPh sb="0" eb="2">
      <t>ブンサン</t>
    </rPh>
    <phoneticPr fontId="1"/>
  </si>
  <si>
    <r>
      <t>n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</si>
  <si>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</si>
  <si>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t>n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</si>
  <si>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</si>
  <si>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n</t>
    </r>
    <r>
      <rPr>
        <vertAlign val="subscript"/>
        <sz val="10"/>
        <color theme="1"/>
        <rFont val="Times New Roman"/>
        <family val="1"/>
      </rPr>
      <t>0+1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</si>
  <si>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0+1</t>
    </r>
    <phoneticPr fontId="1"/>
  </si>
  <si>
    <t>i</t>
    <phoneticPr fontId="1"/>
  </si>
  <si>
    <r>
      <rPr>
        <sz val="10"/>
        <color theme="1"/>
        <rFont val="ＭＳ Ｐ明朝"/>
        <family val="1"/>
        <charset val="128"/>
      </rPr>
      <t>観測度数</t>
    </r>
    <r>
      <rPr>
        <sz val="10"/>
        <color theme="1"/>
        <rFont val="Times New Roman"/>
        <family val="1"/>
      </rPr>
      <t xml:space="preserve"> </t>
    </r>
    <rPh sb="0" eb="2">
      <t>カンソク</t>
    </rPh>
    <rPh sb="2" eb="4">
      <t>ドスウ</t>
    </rPh>
    <phoneticPr fontId="1"/>
  </si>
  <si>
    <t>n</t>
  </si>
  <si>
    <r>
      <rPr>
        <sz val="10"/>
        <color theme="1"/>
        <rFont val="ＭＳ Ｐ明朝"/>
        <family val="1"/>
        <charset val="128"/>
      </rPr>
      <t>ポアソン</t>
    </r>
    <r>
      <rPr>
        <sz val="10"/>
        <color theme="1"/>
        <rFont val="Times New Roman"/>
        <family val="1"/>
      </rPr>
      <t/>
    </r>
    <phoneticPr fontId="1"/>
  </si>
  <si>
    <t>残差</t>
    <rPh sb="0" eb="2">
      <t>ザンサ</t>
    </rPh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</si>
  <si>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^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</si>
  <si>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-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^</t>
    </r>
    <phoneticPr fontId="1"/>
  </si>
  <si>
    <r>
      <rPr>
        <sz val="10"/>
        <color theme="1"/>
        <rFont val="ＭＳ Ｐ明朝"/>
        <family val="1"/>
        <charset val="128"/>
      </rPr>
      <t>満月の日</t>
    </r>
    <rPh sb="0" eb="2">
      <t>マンゲツ</t>
    </rPh>
    <rPh sb="3" eb="4">
      <t>ヒ</t>
    </rPh>
    <phoneticPr fontId="1"/>
  </si>
  <si>
    <r>
      <rPr>
        <sz val="10"/>
        <color theme="1"/>
        <rFont val="ＭＳ Ｐ明朝"/>
        <family val="1"/>
        <charset val="128"/>
      </rPr>
      <t>新月の日</t>
    </r>
    <rPh sb="0" eb="2">
      <t>シンゲツ</t>
    </rPh>
    <rPh sb="3" eb="4">
      <t>ヒ</t>
    </rPh>
    <phoneticPr fontId="1"/>
  </si>
  <si>
    <r>
      <rPr>
        <sz val="10"/>
        <color theme="1"/>
        <rFont val="ＭＳ Ｐ明朝"/>
        <family val="1"/>
        <charset val="128"/>
      </rPr>
      <t>観測度数</t>
    </r>
    <rPh sb="0" eb="2">
      <t>カンソク</t>
    </rPh>
    <rPh sb="2" eb="4">
      <t>ドスウ</t>
    </rPh>
    <phoneticPr fontId="1"/>
  </si>
  <si>
    <r>
      <rPr>
        <sz val="10"/>
        <color theme="1"/>
        <rFont val="ＭＳ Ｐ明朝"/>
        <family val="1"/>
        <charset val="128"/>
      </rPr>
      <t>期待値</t>
    </r>
    <rPh sb="0" eb="3">
      <t>キタイチ</t>
    </rPh>
    <phoneticPr fontId="1"/>
  </si>
  <si>
    <r>
      <rPr>
        <sz val="10"/>
        <color theme="1"/>
        <rFont val="ＭＳ Ｐ明朝"/>
        <family val="1"/>
        <charset val="128"/>
      </rPr>
      <t>合計</t>
    </r>
    <rPh sb="0" eb="2">
      <t>ゴウケイ</t>
    </rPh>
    <phoneticPr fontId="1"/>
  </si>
  <si>
    <r>
      <t>(-2)x</t>
    </r>
    <r>
      <rPr>
        <sz val="10"/>
        <color theme="1"/>
        <rFont val="ＭＳ Ｐ明朝"/>
        <family val="1"/>
        <charset val="128"/>
      </rPr>
      <t>差</t>
    </r>
    <rPh sb="5" eb="6">
      <t>サ</t>
    </rPh>
    <phoneticPr fontId="1"/>
  </si>
  <si>
    <t>P</t>
    <phoneticPr fontId="1"/>
  </si>
  <si>
    <t>P</t>
    <phoneticPr fontId="1"/>
  </si>
  <si>
    <r>
      <t>表</t>
    </r>
    <r>
      <rPr>
        <sz val="11"/>
        <color theme="1"/>
        <rFont val="Times New Roman"/>
        <family val="1"/>
      </rPr>
      <t xml:space="preserve">1.15  </t>
    </r>
    <r>
      <rPr>
        <sz val="11"/>
        <color theme="1"/>
        <rFont val="ＭＳ 明朝"/>
        <family val="1"/>
        <charset val="128"/>
      </rPr>
      <t>インドの</t>
    </r>
    <r>
      <rPr>
        <sz val="11"/>
        <color theme="1"/>
        <rFont val="Times New Roman"/>
        <family val="1"/>
      </rPr>
      <t>3</t>
    </r>
    <r>
      <rPr>
        <sz val="11"/>
        <color theme="1"/>
        <rFont val="ＭＳ 明朝"/>
        <family val="1"/>
        <charset val="128"/>
      </rPr>
      <t>地域の</t>
    </r>
    <r>
      <rPr>
        <sz val="11"/>
        <color theme="1"/>
        <rFont val="Times New Roman"/>
        <family val="1"/>
      </rPr>
      <t>1978</t>
    </r>
    <r>
      <rPr>
        <sz val="11"/>
        <color theme="1"/>
        <rFont val="ＭＳ 明朝"/>
        <family val="1"/>
        <charset val="128"/>
      </rPr>
      <t>年から</t>
    </r>
    <r>
      <rPr>
        <sz val="11"/>
        <color theme="1"/>
        <rFont val="Times New Roman"/>
        <family val="1"/>
      </rPr>
      <t>1982</t>
    </r>
    <r>
      <rPr>
        <sz val="11"/>
        <color theme="1"/>
        <rFont val="ＭＳ 明朝"/>
        <family val="1"/>
        <charset val="128"/>
      </rPr>
      <t>年の間の１日当たりの犯罪件数</t>
    </r>
  </si>
  <si>
    <r>
      <t>表</t>
    </r>
    <r>
      <rPr>
        <sz val="11"/>
        <color theme="1"/>
        <rFont val="Times New Roman"/>
        <family val="1"/>
      </rPr>
      <t>1.19  Excel</t>
    </r>
    <r>
      <rPr>
        <sz val="11"/>
        <color theme="1"/>
        <rFont val="ＭＳ 明朝"/>
        <family val="1"/>
        <charset val="128"/>
      </rPr>
      <t>による尤度比検定</t>
    </r>
  </si>
  <si>
    <r>
      <t>P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</si>
  <si>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P</t>
    </r>
    <r>
      <rPr>
        <vertAlign val="subscript"/>
        <sz val="10"/>
        <color theme="1"/>
        <rFont val="Times New Roman"/>
        <family val="1"/>
      </rPr>
      <t>0+1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</si>
</sst>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0_ "/>
    <numFmt numFmtId="178" formatCode="0.0000"/>
    <numFmt numFmtId="179" formatCode="#,##0.000_ "/>
  </numFmts>
  <fonts count="1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sz val="9"/>
      <color theme="1"/>
      <name val="Times New Roman"/>
      <family val="1"/>
    </font>
    <font>
      <sz val="9"/>
      <color theme="1"/>
      <name val="ＭＳ Ｐ明朝"/>
      <family val="1"/>
      <charset val="128"/>
    </font>
    <font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 indent="1"/>
    </xf>
    <xf numFmtId="176" fontId="3" fillId="0" borderId="0" xfId="0" applyNumberFormat="1" applyFont="1" applyBorder="1" applyAlignment="1">
      <alignment horizontal="right" vertical="center" wrapText="1" indent="1"/>
    </xf>
    <xf numFmtId="0" fontId="3" fillId="0" borderId="2" xfId="0" applyFont="1" applyFill="1" applyBorder="1" applyAlignment="1">
      <alignment horizontal="right" vertical="center" wrapText="1" indent="1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righ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0" fontId="3" fillId="0" borderId="7" xfId="0" applyFont="1" applyBorder="1" applyAlignment="1">
      <alignment horizontal="right" vertical="center" indent="1"/>
    </xf>
    <xf numFmtId="0" fontId="3" fillId="0" borderId="6" xfId="0" applyFont="1" applyBorder="1">
      <alignment vertical="center"/>
    </xf>
    <xf numFmtId="0" fontId="3" fillId="0" borderId="9" xfId="0" applyFont="1" applyBorder="1" applyAlignment="1">
      <alignment horizontal="righ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 indent="1"/>
    </xf>
    <xf numFmtId="176" fontId="3" fillId="0" borderId="4" xfId="0" applyNumberFormat="1" applyFont="1" applyBorder="1" applyAlignment="1">
      <alignment horizontal="right" vertical="center" wrapText="1" indent="1"/>
    </xf>
    <xf numFmtId="176" fontId="3" fillId="0" borderId="3" xfId="0" applyNumberFormat="1" applyFont="1" applyBorder="1" applyAlignment="1">
      <alignment horizontal="right" vertical="center" wrapText="1" indent="1"/>
    </xf>
    <xf numFmtId="0" fontId="3" fillId="0" borderId="0" xfId="0" applyFont="1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 indent="1"/>
    </xf>
    <xf numFmtId="177" fontId="3" fillId="0" borderId="0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3" xfId="0" applyNumberFormat="1" applyFont="1" applyBorder="1" applyAlignment="1">
      <alignment horizontal="righ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5" xfId="0" applyFont="1" applyBorder="1" applyAlignment="1">
      <alignment horizontal="right" vertical="center" wrapText="1" indent="1"/>
    </xf>
    <xf numFmtId="177" fontId="3" fillId="0" borderId="1" xfId="0" applyNumberFormat="1" applyFont="1" applyBorder="1" applyAlignment="1">
      <alignment horizontal="right" vertical="center" wrapText="1"/>
    </xf>
    <xf numFmtId="176" fontId="3" fillId="0" borderId="14" xfId="0" applyNumberFormat="1" applyFont="1" applyBorder="1" applyAlignment="1">
      <alignment horizontal="right" vertical="center" wrapText="1" indent="1"/>
    </xf>
    <xf numFmtId="176" fontId="3" fillId="0" borderId="11" xfId="0" applyNumberFormat="1" applyFont="1" applyBorder="1" applyAlignment="1">
      <alignment horizontal="left" vertical="center" wrapText="1" indent="1"/>
    </xf>
    <xf numFmtId="0" fontId="3" fillId="0" borderId="3" xfId="0" applyFont="1" applyBorder="1">
      <alignment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3" fillId="0" borderId="14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right" vertical="center" wrapText="1" indent="1"/>
    </xf>
    <xf numFmtId="0" fontId="3" fillId="0" borderId="1" xfId="0" applyFont="1" applyBorder="1" applyAlignment="1">
      <alignment horizontal="right" vertical="center" indent="1"/>
    </xf>
    <xf numFmtId="0" fontId="3" fillId="0" borderId="0" xfId="0" applyFont="1" applyBorder="1" applyAlignment="1">
      <alignment horizontal="right" vertical="center" indent="1"/>
    </xf>
    <xf numFmtId="0" fontId="3" fillId="0" borderId="3" xfId="0" applyFont="1" applyBorder="1" applyAlignment="1">
      <alignment horizontal="right" vertical="center" indent="1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 indent="1"/>
    </xf>
    <xf numFmtId="0" fontId="3" fillId="0" borderId="1" xfId="0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right" vertical="center" indent="1"/>
    </xf>
    <xf numFmtId="0" fontId="3" fillId="0" borderId="6" xfId="0" applyFont="1" applyBorder="1" applyAlignment="1">
      <alignment horizontal="right" vertical="center" wrapText="1" inden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79" fontId="3" fillId="0" borderId="0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right" vertical="center" wrapText="1" indent="1"/>
    </xf>
    <xf numFmtId="178" fontId="3" fillId="0" borderId="0" xfId="0" applyNumberFormat="1" applyFont="1" applyBorder="1" applyAlignment="1">
      <alignment horizontal="right" vertical="center" wrapText="1" indent="1"/>
    </xf>
    <xf numFmtId="178" fontId="3" fillId="0" borderId="2" xfId="0" applyNumberFormat="1" applyFont="1" applyFill="1" applyBorder="1" applyAlignment="1">
      <alignment horizontal="right" vertical="center" wrapText="1" indent="1"/>
    </xf>
    <xf numFmtId="0" fontId="11" fillId="0" borderId="0" xfId="0" applyFont="1">
      <alignment vertical="center"/>
    </xf>
    <xf numFmtId="178" fontId="3" fillId="0" borderId="0" xfId="0" applyNumberFormat="1" applyFont="1">
      <alignment vertical="center"/>
    </xf>
    <xf numFmtId="0" fontId="3" fillId="0" borderId="10" xfId="0" applyFont="1" applyBorder="1" applyAlignment="1">
      <alignment horizontal="right" vertical="center" wrapText="1" inden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right" vertical="center" wrapText="1"/>
    </xf>
    <xf numFmtId="177" fontId="3" fillId="0" borderId="7" xfId="0" applyNumberFormat="1" applyFont="1" applyBorder="1" applyAlignment="1">
      <alignment horizontal="right" vertical="center" wrapText="1"/>
    </xf>
    <xf numFmtId="178" fontId="3" fillId="0" borderId="5" xfId="0" applyNumberFormat="1" applyFont="1" applyBorder="1" applyAlignment="1">
      <alignment horizontal="right" vertical="center" wrapText="1"/>
    </xf>
    <xf numFmtId="178" fontId="3" fillId="0" borderId="7" xfId="0" applyNumberFormat="1" applyFont="1" applyBorder="1" applyAlignment="1">
      <alignment horizontal="right" vertical="center" wrapText="1"/>
    </xf>
    <xf numFmtId="178" fontId="3" fillId="0" borderId="5" xfId="0" applyNumberFormat="1" applyFont="1" applyBorder="1" applyAlignment="1">
      <alignment horizontal="left" vertical="center" wrapText="1" indent="1"/>
    </xf>
    <xf numFmtId="178" fontId="3" fillId="0" borderId="7" xfId="0" applyNumberFormat="1" applyFont="1" applyBorder="1" applyAlignment="1">
      <alignment horizontal="left" vertical="center" wrapText="1" indent="1"/>
    </xf>
    <xf numFmtId="178" fontId="3" fillId="0" borderId="6" xfId="0" applyNumberFormat="1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right" vertical="center" wrapText="1"/>
    </xf>
    <xf numFmtId="178" fontId="3" fillId="0" borderId="0" xfId="0" applyNumberFormat="1" applyFont="1" applyBorder="1" applyAlignment="1">
      <alignment horizontal="right" vertical="center" wrapText="1"/>
    </xf>
    <xf numFmtId="178" fontId="3" fillId="0" borderId="2" xfId="0" applyNumberFormat="1" applyFont="1" applyBorder="1">
      <alignment vertical="center"/>
    </xf>
    <xf numFmtId="177" fontId="9" fillId="2" borderId="4" xfId="0" applyNumberFormat="1" applyFont="1" applyFill="1" applyBorder="1" applyAlignment="1">
      <alignment horizontal="right" vertical="center" wrapText="1"/>
    </xf>
    <xf numFmtId="178" fontId="9" fillId="2" borderId="4" xfId="0" applyNumberFormat="1" applyFont="1" applyFill="1" applyBorder="1" applyAlignment="1">
      <alignment vertical="center" wrapText="1"/>
    </xf>
    <xf numFmtId="178" fontId="9" fillId="2" borderId="3" xfId="0" applyNumberFormat="1" applyFont="1" applyFill="1" applyBorder="1" applyAlignment="1">
      <alignment horizontal="right" vertical="center"/>
    </xf>
    <xf numFmtId="178" fontId="9" fillId="2" borderId="3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2</xdr:row>
      <xdr:rowOff>24522</xdr:rowOff>
    </xdr:from>
    <xdr:to>
      <xdr:col>15</xdr:col>
      <xdr:colOff>175310</xdr:colOff>
      <xdr:row>14</xdr:row>
      <xdr:rowOff>63500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7D5C34D-43C8-48B7-BC30-BAA7F50DC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0550" y="354722"/>
          <a:ext cx="5109260" cy="2020178"/>
        </a:xfrm>
        <a:prstGeom prst="rect">
          <a:avLst/>
        </a:prstGeom>
      </xdr:spPr>
    </xdr:pic>
    <xdr:clientData/>
  </xdr:twoCellAnchor>
  <xdr:twoCellAnchor editAs="oneCell">
    <xdr:from>
      <xdr:col>6</xdr:col>
      <xdr:colOff>463549</xdr:colOff>
      <xdr:row>15</xdr:row>
      <xdr:rowOff>124678</xdr:rowOff>
    </xdr:from>
    <xdr:to>
      <xdr:col>15</xdr:col>
      <xdr:colOff>249100</xdr:colOff>
      <xdr:row>28</xdr:row>
      <xdr:rowOff>50800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E7E94FB-D12B-4B56-AF6E-4C63B667E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1649" y="2740878"/>
          <a:ext cx="5271951" cy="207242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10</xdr:col>
      <xdr:colOff>539750</xdr:colOff>
      <xdr:row>37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B8B4C83-AC46-4F73-AA30-9F33A569F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97400"/>
          <a:ext cx="675640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FDA3-2935-487D-BC57-107ECEE63E59}">
  <dimension ref="B2:F24"/>
  <sheetViews>
    <sheetView tabSelected="1" workbookViewId="0"/>
  </sheetViews>
  <sheetFormatPr defaultRowHeight="13" x14ac:dyDescent="0.2"/>
  <cols>
    <col min="1" max="1" width="8.7265625" style="1"/>
    <col min="2" max="2" width="11.1796875" style="1" customWidth="1"/>
    <col min="3" max="6" width="10.7265625" style="1" customWidth="1"/>
    <col min="7" max="16384" width="8.7265625" style="1"/>
  </cols>
  <sheetData>
    <row r="2" spans="2:6" x14ac:dyDescent="0.2">
      <c r="B2" s="1" t="s">
        <v>1</v>
      </c>
    </row>
    <row r="4" spans="2:6" x14ac:dyDescent="0.2">
      <c r="B4" s="38"/>
      <c r="C4" s="97" t="s">
        <v>31</v>
      </c>
      <c r="D4" s="97"/>
      <c r="E4" s="97" t="s">
        <v>32</v>
      </c>
      <c r="F4" s="97"/>
    </row>
    <row r="5" spans="2:6" x14ac:dyDescent="0.2">
      <c r="B5" s="57" t="s">
        <v>2</v>
      </c>
      <c r="C5" s="2" t="s">
        <v>33</v>
      </c>
      <c r="D5" s="2" t="s">
        <v>34</v>
      </c>
      <c r="E5" s="2" t="s">
        <v>33</v>
      </c>
      <c r="F5" s="2" t="s">
        <v>34</v>
      </c>
    </row>
    <row r="6" spans="2:6" x14ac:dyDescent="0.2">
      <c r="B6" s="58">
        <v>0</v>
      </c>
      <c r="C6" s="3">
        <v>40</v>
      </c>
      <c r="D6" s="4">
        <v>45.2</v>
      </c>
      <c r="E6" s="3">
        <v>114</v>
      </c>
      <c r="F6" s="4">
        <v>112.8</v>
      </c>
    </row>
    <row r="7" spans="2:6" x14ac:dyDescent="0.2">
      <c r="B7" s="58">
        <v>1</v>
      </c>
      <c r="C7" s="3">
        <v>64</v>
      </c>
      <c r="D7" s="4">
        <v>63.1</v>
      </c>
      <c r="E7" s="3">
        <v>56</v>
      </c>
      <c r="F7" s="4">
        <v>56.4</v>
      </c>
    </row>
    <row r="8" spans="2:6" x14ac:dyDescent="0.2">
      <c r="B8" s="58">
        <v>2</v>
      </c>
      <c r="C8" s="3">
        <v>56</v>
      </c>
      <c r="D8" s="4">
        <v>44.3</v>
      </c>
      <c r="E8" s="3">
        <v>11</v>
      </c>
      <c r="F8" s="4">
        <v>14.1</v>
      </c>
    </row>
    <row r="9" spans="2:6" x14ac:dyDescent="0.2">
      <c r="B9" s="58">
        <v>3</v>
      </c>
      <c r="C9" s="3">
        <v>19</v>
      </c>
      <c r="D9" s="4">
        <v>20.7</v>
      </c>
      <c r="E9" s="3">
        <v>4</v>
      </c>
      <c r="F9" s="4">
        <v>2.4</v>
      </c>
    </row>
    <row r="10" spans="2:6" x14ac:dyDescent="0.2">
      <c r="B10" s="58">
        <v>4</v>
      </c>
      <c r="C10" s="3">
        <v>1</v>
      </c>
      <c r="D10" s="4">
        <v>7.1</v>
      </c>
      <c r="E10" s="3">
        <v>1</v>
      </c>
      <c r="F10" s="4">
        <v>0.3</v>
      </c>
    </row>
    <row r="11" spans="2:6" x14ac:dyDescent="0.2">
      <c r="B11" s="58">
        <v>5</v>
      </c>
      <c r="C11" s="3">
        <v>2</v>
      </c>
      <c r="D11" s="4">
        <v>2</v>
      </c>
      <c r="E11" s="3">
        <v>0</v>
      </c>
      <c r="F11" s="4">
        <v>0</v>
      </c>
    </row>
    <row r="12" spans="2:6" x14ac:dyDescent="0.2">
      <c r="B12" s="58">
        <v>6</v>
      </c>
      <c r="C12" s="3">
        <v>0</v>
      </c>
      <c r="D12" s="4">
        <v>0.5</v>
      </c>
      <c r="E12" s="3">
        <v>0</v>
      </c>
      <c r="F12" s="4">
        <v>0</v>
      </c>
    </row>
    <row r="13" spans="2:6" x14ac:dyDescent="0.2">
      <c r="B13" s="58">
        <v>7</v>
      </c>
      <c r="C13" s="3">
        <v>0</v>
      </c>
      <c r="D13" s="4">
        <v>0.1</v>
      </c>
      <c r="E13" s="3">
        <v>0</v>
      </c>
      <c r="F13" s="4">
        <v>0</v>
      </c>
    </row>
    <row r="14" spans="2:6" x14ac:dyDescent="0.2">
      <c r="B14" s="58">
        <v>8</v>
      </c>
      <c r="C14" s="3">
        <v>0</v>
      </c>
      <c r="D14" s="4">
        <v>0</v>
      </c>
      <c r="E14" s="3">
        <v>0</v>
      </c>
      <c r="F14" s="4">
        <v>0</v>
      </c>
    </row>
    <row r="15" spans="2:6" x14ac:dyDescent="0.2">
      <c r="B15" s="58">
        <v>9</v>
      </c>
      <c r="C15" s="3">
        <v>1</v>
      </c>
      <c r="D15" s="4">
        <v>0</v>
      </c>
      <c r="E15" s="3">
        <v>0</v>
      </c>
      <c r="F15" s="4">
        <v>0</v>
      </c>
    </row>
    <row r="16" spans="2:6" x14ac:dyDescent="0.2">
      <c r="B16" s="64" t="s">
        <v>3</v>
      </c>
      <c r="C16" s="53">
        <v>183</v>
      </c>
      <c r="D16" s="65">
        <v>183</v>
      </c>
      <c r="E16" s="53">
        <v>186</v>
      </c>
      <c r="F16" s="65">
        <v>186</v>
      </c>
    </row>
    <row r="17" spans="2:6" x14ac:dyDescent="0.2">
      <c r="B17" s="56" t="s">
        <v>4</v>
      </c>
      <c r="C17" s="3">
        <v>1.399</v>
      </c>
      <c r="D17" s="3"/>
      <c r="E17" s="3">
        <v>0.505</v>
      </c>
      <c r="F17" s="3"/>
    </row>
    <row r="18" spans="2:6" x14ac:dyDescent="0.2">
      <c r="B18" s="56" t="s">
        <v>5</v>
      </c>
      <c r="C18" s="3">
        <v>1.3620000000000001</v>
      </c>
      <c r="D18" s="49"/>
      <c r="E18" s="3">
        <v>0.56499999999999995</v>
      </c>
      <c r="F18" s="3"/>
    </row>
    <row r="19" spans="2:6" x14ac:dyDescent="0.2">
      <c r="B19" s="57" t="s">
        <v>6</v>
      </c>
      <c r="C19" s="5">
        <v>1.0269999999999999</v>
      </c>
      <c r="D19" s="6"/>
      <c r="E19" s="5">
        <v>0.89400000000000002</v>
      </c>
      <c r="F19" s="6"/>
    </row>
    <row r="22" spans="2:6" x14ac:dyDescent="0.2">
      <c r="B22" s="1" t="s">
        <v>7</v>
      </c>
    </row>
    <row r="23" spans="2:6" x14ac:dyDescent="0.2">
      <c r="B23" s="1" t="s">
        <v>8</v>
      </c>
    </row>
    <row r="24" spans="2:6" x14ac:dyDescent="0.2">
      <c r="B24" s="1" t="s">
        <v>9</v>
      </c>
    </row>
  </sheetData>
  <mergeCells count="2">
    <mergeCell ref="C4:D4"/>
    <mergeCell ref="E4:F4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E9FD-D01C-4CEB-8CFF-AD8E597E3FFA}">
  <dimension ref="B3:J26"/>
  <sheetViews>
    <sheetView workbookViewId="0"/>
  </sheetViews>
  <sheetFormatPr defaultRowHeight="13" x14ac:dyDescent="0.2"/>
  <cols>
    <col min="1" max="1" width="8.7265625" style="1"/>
    <col min="2" max="2" width="10.1796875" style="1" customWidth="1"/>
    <col min="3" max="3" width="10.26953125" style="1" customWidth="1"/>
    <col min="4" max="6" width="8.1796875" style="1" customWidth="1"/>
    <col min="7" max="7" width="9.6328125" style="1" customWidth="1"/>
    <col min="8" max="10" width="8.1796875" style="1" customWidth="1"/>
    <col min="11" max="16384" width="8.7265625" style="1"/>
  </cols>
  <sheetData>
    <row r="3" spans="2:10" ht="14" x14ac:dyDescent="0.2">
      <c r="B3" s="75" t="s">
        <v>39</v>
      </c>
    </row>
    <row r="5" spans="2:10" x14ac:dyDescent="0.2">
      <c r="B5" s="63"/>
      <c r="C5" s="98" t="s">
        <v>11</v>
      </c>
      <c r="D5" s="99"/>
      <c r="E5" s="99"/>
      <c r="F5" s="100"/>
      <c r="G5" s="101" t="s">
        <v>12</v>
      </c>
      <c r="H5" s="99"/>
      <c r="I5" s="99"/>
      <c r="J5" s="102"/>
    </row>
    <row r="6" spans="2:10" x14ac:dyDescent="0.2">
      <c r="B6" s="10" t="s">
        <v>2</v>
      </c>
      <c r="C6" s="18" t="s">
        <v>25</v>
      </c>
      <c r="D6" s="18" t="s">
        <v>27</v>
      </c>
      <c r="E6" s="62" t="s">
        <v>0</v>
      </c>
      <c r="F6" s="59" t="s">
        <v>28</v>
      </c>
      <c r="G6" s="18" t="s">
        <v>25</v>
      </c>
      <c r="H6" s="18" t="s">
        <v>27</v>
      </c>
      <c r="I6" s="62" t="s">
        <v>0</v>
      </c>
      <c r="J6" s="62" t="s">
        <v>28</v>
      </c>
    </row>
    <row r="7" spans="2:10" x14ac:dyDescent="0.2">
      <c r="B7" s="8" t="s">
        <v>10</v>
      </c>
      <c r="C7" s="24" t="s">
        <v>26</v>
      </c>
      <c r="D7" s="24" t="s">
        <v>37</v>
      </c>
      <c r="E7" s="2" t="s">
        <v>29</v>
      </c>
      <c r="F7" s="12" t="s">
        <v>30</v>
      </c>
      <c r="G7" s="24" t="s">
        <v>26</v>
      </c>
      <c r="H7" s="24" t="s">
        <v>38</v>
      </c>
      <c r="I7" s="2" t="s">
        <v>29</v>
      </c>
      <c r="J7" s="2" t="s">
        <v>30</v>
      </c>
    </row>
    <row r="8" spans="2:10" ht="11" customHeight="1" x14ac:dyDescent="0.2">
      <c r="B8" s="9">
        <v>0</v>
      </c>
      <c r="C8" s="3">
        <v>40</v>
      </c>
      <c r="D8" s="61">
        <f>_xlfn.POISSON.DIST(B8,$C$19,FALSE)</f>
        <v>0.24686661614432176</v>
      </c>
      <c r="E8" s="4">
        <f>D8*$C$18</f>
        <v>45.176590754410881</v>
      </c>
      <c r="F8" s="13">
        <f>C8-E8</f>
        <v>-5.1765907544108813</v>
      </c>
      <c r="G8" s="3">
        <v>114</v>
      </c>
      <c r="H8" s="61">
        <f t="shared" ref="H8:H17" si="0">_xlfn.POISSON.DIST(B8,$G$19,FALSE)</f>
        <v>0.60327851900235296</v>
      </c>
      <c r="I8" s="4">
        <f>H8*$G$18</f>
        <v>112.20980453443765</v>
      </c>
      <c r="J8" s="4">
        <f>G8-I8</f>
        <v>1.7901954655623484</v>
      </c>
    </row>
    <row r="9" spans="2:10" ht="11" customHeight="1" x14ac:dyDescent="0.2">
      <c r="B9" s="9">
        <v>1</v>
      </c>
      <c r="C9" s="3">
        <v>64</v>
      </c>
      <c r="D9" s="61">
        <f>_xlfn.POISSON.DIST(B9,$C$19,FALSE)</f>
        <v>0.34534346302156488</v>
      </c>
      <c r="E9" s="4">
        <f t="shared" ref="E9:E17" si="1">D9*$C$18</f>
        <v>63.197853732946371</v>
      </c>
      <c r="F9" s="13">
        <f t="shared" ref="F9:F17" si="2">C9-E9</f>
        <v>0.80214626705362946</v>
      </c>
      <c r="G9" s="3">
        <v>56</v>
      </c>
      <c r="H9" s="61">
        <f t="shared" si="0"/>
        <v>0.30488266580288881</v>
      </c>
      <c r="I9" s="4">
        <f t="shared" ref="I9:I17" si="3">H9*$G$18</f>
        <v>56.708175839337315</v>
      </c>
      <c r="J9" s="4">
        <f t="shared" ref="J9:J17" si="4">G9-I9</f>
        <v>-0.70817583933731498</v>
      </c>
    </row>
    <row r="10" spans="2:10" ht="11" customHeight="1" x14ac:dyDescent="0.2">
      <c r="B10" s="9">
        <v>2</v>
      </c>
      <c r="C10" s="3">
        <v>56</v>
      </c>
      <c r="D10" s="61">
        <f t="shared" ref="D10:D17" si="5">_xlfn.POISSON.DIST(B10,$C$19,FALSE)</f>
        <v>0.24155171184022026</v>
      </c>
      <c r="E10" s="4">
        <f t="shared" si="1"/>
        <v>44.203963266760304</v>
      </c>
      <c r="F10" s="13">
        <f t="shared" si="2"/>
        <v>11.796036733239696</v>
      </c>
      <c r="G10" s="3">
        <v>11</v>
      </c>
      <c r="H10" s="61">
        <f t="shared" si="0"/>
        <v>7.7040236788800232E-2</v>
      </c>
      <c r="I10" s="4">
        <f t="shared" si="3"/>
        <v>14.329484042716842</v>
      </c>
      <c r="J10" s="4">
        <f t="shared" si="4"/>
        <v>-3.3294840427168424</v>
      </c>
    </row>
    <row r="11" spans="2:10" ht="11" customHeight="1" x14ac:dyDescent="0.2">
      <c r="B11" s="9">
        <v>3</v>
      </c>
      <c r="C11" s="3">
        <v>19</v>
      </c>
      <c r="D11" s="61">
        <f t="shared" si="5"/>
        <v>0.11263613521146883</v>
      </c>
      <c r="E11" s="4">
        <f t="shared" si="1"/>
        <v>20.612412743698794</v>
      </c>
      <c r="F11" s="13">
        <f t="shared" si="2"/>
        <v>-1.6124127436987941</v>
      </c>
      <c r="G11" s="3">
        <v>4</v>
      </c>
      <c r="H11" s="61">
        <f t="shared" si="0"/>
        <v>1.2978103273149248E-2</v>
      </c>
      <c r="I11" s="4">
        <f t="shared" si="3"/>
        <v>2.4139272088057599</v>
      </c>
      <c r="J11" s="4">
        <f t="shared" si="4"/>
        <v>1.5860727911942401</v>
      </c>
    </row>
    <row r="12" spans="2:10" ht="11" customHeight="1" x14ac:dyDescent="0.2">
      <c r="B12" s="9">
        <v>4</v>
      </c>
      <c r="C12" s="3">
        <v>1</v>
      </c>
      <c r="D12" s="61">
        <f t="shared" si="5"/>
        <v>3.9391872423683118E-2</v>
      </c>
      <c r="E12" s="4">
        <f t="shared" si="1"/>
        <v>7.2087126535340103</v>
      </c>
      <c r="F12" s="13">
        <f t="shared" si="2"/>
        <v>-6.2087126535340103</v>
      </c>
      <c r="G12" s="3">
        <v>1</v>
      </c>
      <c r="H12" s="61">
        <f t="shared" si="0"/>
        <v>1.639706453300514E-3</v>
      </c>
      <c r="I12" s="4">
        <f t="shared" si="3"/>
        <v>0.30498540031389559</v>
      </c>
      <c r="J12" s="4">
        <f t="shared" si="4"/>
        <v>0.69501459968610435</v>
      </c>
    </row>
    <row r="13" spans="2:10" ht="11" customHeight="1" x14ac:dyDescent="0.2">
      <c r="B13" s="9">
        <v>5</v>
      </c>
      <c r="C13" s="3">
        <v>2</v>
      </c>
      <c r="D13" s="61">
        <f t="shared" si="5"/>
        <v>1.1021114033292752E-2</v>
      </c>
      <c r="E13" s="4">
        <f t="shared" si="1"/>
        <v>2.0168638680925737</v>
      </c>
      <c r="F13" s="13">
        <f t="shared" si="2"/>
        <v>-1.6863868092573675E-2</v>
      </c>
      <c r="G13" s="3">
        <v>0</v>
      </c>
      <c r="H13" s="61">
        <f t="shared" si="0"/>
        <v>1.6573375609102737E-4</v>
      </c>
      <c r="I13" s="4">
        <f t="shared" si="3"/>
        <v>3.082647863293109E-2</v>
      </c>
      <c r="J13" s="4">
        <f t="shared" si="4"/>
        <v>-3.082647863293109E-2</v>
      </c>
    </row>
    <row r="14" spans="2:10" ht="11" customHeight="1" x14ac:dyDescent="0.2">
      <c r="B14" s="9">
        <v>6</v>
      </c>
      <c r="C14" s="3">
        <v>0</v>
      </c>
      <c r="D14" s="61">
        <f t="shared" si="5"/>
        <v>2.5695857855400251E-3</v>
      </c>
      <c r="E14" s="4">
        <f t="shared" si="1"/>
        <v>0.47023419875382461</v>
      </c>
      <c r="F14" s="13">
        <f t="shared" si="2"/>
        <v>-0.47023419875382461</v>
      </c>
      <c r="G14" s="3">
        <v>0</v>
      </c>
      <c r="H14" s="61">
        <f t="shared" si="0"/>
        <v>1.3959652073064301E-5</v>
      </c>
      <c r="I14" s="4">
        <f t="shared" si="3"/>
        <v>2.59649528558996E-3</v>
      </c>
      <c r="J14" s="4">
        <f t="shared" si="4"/>
        <v>-2.59649528558996E-3</v>
      </c>
    </row>
    <row r="15" spans="2:10" ht="11" customHeight="1" x14ac:dyDescent="0.2">
      <c r="B15" s="9">
        <v>7</v>
      </c>
      <c r="C15" s="3">
        <v>0</v>
      </c>
      <c r="D15" s="61">
        <f t="shared" si="5"/>
        <v>5.1351597275429007E-4</v>
      </c>
      <c r="E15" s="4">
        <f t="shared" si="1"/>
        <v>9.3973423014035079E-2</v>
      </c>
      <c r="F15" s="13">
        <f t="shared" si="2"/>
        <v>-9.3973423014035079E-2</v>
      </c>
      <c r="G15" s="3">
        <v>0</v>
      </c>
      <c r="H15" s="61">
        <f t="shared" si="0"/>
        <v>1.0078396162817971E-6</v>
      </c>
      <c r="I15" s="4">
        <f t="shared" si="3"/>
        <v>1.8745816862841426E-4</v>
      </c>
      <c r="J15" s="4">
        <f t="shared" si="4"/>
        <v>-1.8745816862841426E-4</v>
      </c>
    </row>
    <row r="16" spans="2:10" ht="11" customHeight="1" x14ac:dyDescent="0.2">
      <c r="B16" s="9">
        <v>8</v>
      </c>
      <c r="C16" s="3">
        <v>0</v>
      </c>
      <c r="D16" s="61">
        <f t="shared" si="5"/>
        <v>8.9795142776706544E-5</v>
      </c>
      <c r="E16" s="4">
        <f t="shared" si="1"/>
        <v>1.6432511128137296E-2</v>
      </c>
      <c r="F16" s="13">
        <f t="shared" si="2"/>
        <v>-1.6432511128137296E-2</v>
      </c>
      <c r="G16" s="3">
        <v>0</v>
      </c>
      <c r="H16" s="61">
        <f t="shared" si="0"/>
        <v>6.3667282033739044E-8</v>
      </c>
      <c r="I16" s="4">
        <f t="shared" si="3"/>
        <v>1.1842114458275461E-5</v>
      </c>
      <c r="J16" s="4">
        <f t="shared" si="4"/>
        <v>-1.1842114458275461E-5</v>
      </c>
    </row>
    <row r="17" spans="2:10" ht="11" customHeight="1" x14ac:dyDescent="0.2">
      <c r="B17" s="9">
        <v>9</v>
      </c>
      <c r="C17" s="3">
        <v>1</v>
      </c>
      <c r="D17" s="61">
        <f t="shared" si="5"/>
        <v>1.3957229235480821E-5</v>
      </c>
      <c r="E17" s="4">
        <f t="shared" si="1"/>
        <v>2.5541729500929903E-3</v>
      </c>
      <c r="F17" s="13">
        <f t="shared" si="2"/>
        <v>0.99744582704990703</v>
      </c>
      <c r="G17" s="3">
        <v>0</v>
      </c>
      <c r="H17" s="61">
        <f t="shared" si="0"/>
        <v>3.5751039361408397E-9</v>
      </c>
      <c r="I17" s="4">
        <f t="shared" si="3"/>
        <v>6.6496933212219617E-7</v>
      </c>
      <c r="J17" s="4">
        <f t="shared" si="4"/>
        <v>-6.6496933212219617E-7</v>
      </c>
    </row>
    <row r="18" spans="2:10" x14ac:dyDescent="0.2">
      <c r="B18" s="51" t="s">
        <v>3</v>
      </c>
      <c r="C18" s="19">
        <v>183</v>
      </c>
      <c r="D18" s="60"/>
      <c r="E18" s="21">
        <f>SUM(E8:E17)</f>
        <v>182.999591325289</v>
      </c>
      <c r="F18" s="20"/>
      <c r="G18" s="19">
        <v>186</v>
      </c>
      <c r="H18" s="19"/>
      <c r="I18" s="21">
        <v>186</v>
      </c>
      <c r="J18" s="21"/>
    </row>
    <row r="19" spans="2:10" x14ac:dyDescent="0.2">
      <c r="B19" s="7" t="s">
        <v>4</v>
      </c>
      <c r="C19" s="69">
        <v>1.3989071038251366</v>
      </c>
      <c r="D19" s="53"/>
      <c r="E19" s="53"/>
      <c r="F19" s="47"/>
      <c r="G19" s="72">
        <v>0.5053763</v>
      </c>
      <c r="H19" s="53"/>
      <c r="I19" s="53"/>
      <c r="J19" s="53"/>
    </row>
    <row r="20" spans="2:10" x14ac:dyDescent="0.2">
      <c r="B20" s="10" t="s">
        <v>5</v>
      </c>
      <c r="C20" s="70">
        <v>1.3619768000000001</v>
      </c>
      <c r="D20" s="3"/>
      <c r="E20" s="3"/>
      <c r="F20" s="15"/>
      <c r="G20" s="73">
        <v>0.5648358</v>
      </c>
      <c r="H20" s="3"/>
      <c r="I20" s="3"/>
      <c r="J20" s="49"/>
    </row>
    <row r="21" spans="2:10" x14ac:dyDescent="0.2">
      <c r="B21" s="11" t="s">
        <v>6</v>
      </c>
      <c r="C21" s="71">
        <f>C20/C19</f>
        <v>0.97360060312500007</v>
      </c>
      <c r="D21" s="5"/>
      <c r="E21" s="5"/>
      <c r="F21" s="16"/>
      <c r="G21" s="74">
        <f>G20/G19</f>
        <v>1.1176539145187456</v>
      </c>
      <c r="H21" s="5"/>
      <c r="I21" s="6"/>
      <c r="J21" s="6"/>
    </row>
    <row r="24" spans="2:10" x14ac:dyDescent="0.2">
      <c r="B24" s="1" t="s">
        <v>7</v>
      </c>
    </row>
    <row r="25" spans="2:10" x14ac:dyDescent="0.2">
      <c r="B25" s="1" t="s">
        <v>8</v>
      </c>
    </row>
    <row r="26" spans="2:10" x14ac:dyDescent="0.2">
      <c r="B26" s="1" t="s">
        <v>9</v>
      </c>
    </row>
  </sheetData>
  <mergeCells count="2">
    <mergeCell ref="C5:F5"/>
    <mergeCell ref="G5:J5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6328-E01F-4454-BE81-4A7F73BEB287}">
  <dimension ref="A2:N21"/>
  <sheetViews>
    <sheetView workbookViewId="0"/>
  </sheetViews>
  <sheetFormatPr defaultRowHeight="13" x14ac:dyDescent="0.2"/>
  <cols>
    <col min="1" max="1" width="8.7265625" style="1"/>
    <col min="2" max="2" width="5.26953125" style="1" customWidth="1"/>
    <col min="3" max="3" width="5.1796875" style="26" customWidth="1"/>
    <col min="4" max="4" width="7.26953125" style="26" customWidth="1"/>
    <col min="5" max="5" width="7" style="26" customWidth="1"/>
    <col min="6" max="6" width="8.54296875" style="26" customWidth="1"/>
    <col min="7" max="7" width="8.26953125" style="26" customWidth="1"/>
    <col min="8" max="8" width="7" style="26" customWidth="1"/>
    <col min="9" max="9" width="8.36328125" style="26" customWidth="1"/>
    <col min="10" max="10" width="0.54296875" style="26" customWidth="1"/>
    <col min="11" max="11" width="7.54296875" style="1" customWidth="1"/>
    <col min="12" max="12" width="7.36328125" style="1" customWidth="1"/>
    <col min="13" max="13" width="9.08984375" style="1" customWidth="1"/>
    <col min="14" max="14" width="4.26953125" style="1" customWidth="1"/>
    <col min="15" max="16384" width="8.7265625" style="1"/>
  </cols>
  <sheetData>
    <row r="2" spans="1:14" ht="14" x14ac:dyDescent="0.2">
      <c r="C2" s="75" t="s">
        <v>40</v>
      </c>
    </row>
    <row r="3" spans="1:14" x14ac:dyDescent="0.2">
      <c r="N3" s="22"/>
    </row>
    <row r="4" spans="1:14" ht="14" x14ac:dyDescent="0.2">
      <c r="B4" s="38"/>
      <c r="C4" s="27"/>
      <c r="D4" s="98" t="s">
        <v>11</v>
      </c>
      <c r="E4" s="99"/>
      <c r="F4" s="100"/>
      <c r="G4" s="98" t="s">
        <v>12</v>
      </c>
      <c r="H4" s="99"/>
      <c r="I4" s="100"/>
      <c r="J4" s="37"/>
      <c r="K4" s="98" t="s">
        <v>13</v>
      </c>
      <c r="L4" s="107"/>
      <c r="M4" s="107"/>
      <c r="N4" s="22"/>
    </row>
    <row r="5" spans="1:14" ht="15" x14ac:dyDescent="0.2">
      <c r="B5" s="52" t="s">
        <v>24</v>
      </c>
      <c r="C5" s="8" t="s">
        <v>10</v>
      </c>
      <c r="D5" s="23" t="s">
        <v>18</v>
      </c>
      <c r="E5" s="24" t="s">
        <v>37</v>
      </c>
      <c r="F5" s="12" t="s">
        <v>19</v>
      </c>
      <c r="G5" s="23" t="s">
        <v>20</v>
      </c>
      <c r="H5" s="24" t="s">
        <v>41</v>
      </c>
      <c r="I5" s="12" t="s">
        <v>21</v>
      </c>
      <c r="J5" s="33"/>
      <c r="K5" s="23" t="s">
        <v>22</v>
      </c>
      <c r="L5" s="24" t="s">
        <v>42</v>
      </c>
      <c r="M5" s="12" t="s">
        <v>23</v>
      </c>
      <c r="N5" s="22"/>
    </row>
    <row r="6" spans="1:14" x14ac:dyDescent="0.2">
      <c r="A6" s="22"/>
      <c r="B6" s="48">
        <v>1</v>
      </c>
      <c r="C6" s="47">
        <v>0</v>
      </c>
      <c r="D6" s="53">
        <v>40</v>
      </c>
      <c r="E6" s="40">
        <f>_xlfn.POISSON.DIST(C6,$D$17,FALSE)</f>
        <v>0.24686661614432176</v>
      </c>
      <c r="F6" s="83">
        <f>LN(E6)*D6</f>
        <v>-55.956284153005463</v>
      </c>
      <c r="G6" s="39">
        <v>114</v>
      </c>
      <c r="H6" s="40">
        <f>_xlfn.POISSON.DIST(C6,$G$17,FALSE)</f>
        <v>0.60327851900235296</v>
      </c>
      <c r="I6" s="85">
        <f>LN(H6)*G6</f>
        <v>-57.612898200000004</v>
      </c>
      <c r="J6" s="41"/>
      <c r="K6" s="48">
        <f>D6+G6</f>
        <v>154</v>
      </c>
      <c r="L6" s="40">
        <f>_xlfn.POISSON.DIST(C6,$K$17,FALSE)</f>
        <v>0.38731789652654874</v>
      </c>
      <c r="M6" s="90">
        <f t="shared" ref="M6:M15" si="0">LN(L6)*K6</f>
        <v>-146.07046070460706</v>
      </c>
      <c r="N6" s="22"/>
    </row>
    <row r="7" spans="1:14" x14ac:dyDescent="0.2">
      <c r="A7" s="22"/>
      <c r="B7" s="49">
        <v>2</v>
      </c>
      <c r="C7" s="14">
        <v>1</v>
      </c>
      <c r="D7" s="3">
        <v>64</v>
      </c>
      <c r="E7" s="32">
        <f t="shared" ref="E7:E15" si="1">_xlfn.POISSON.DIST(C7,$D$17,FALSE)</f>
        <v>0.34534346302156488</v>
      </c>
      <c r="F7" s="84">
        <f t="shared" ref="F7:F15" si="2">LN(E7)*D7</f>
        <v>-68.045811979967681</v>
      </c>
      <c r="G7" s="17">
        <v>56</v>
      </c>
      <c r="H7" s="32">
        <f t="shared" ref="H7:H15" si="3">_xlfn.POISSON.DIST(C7,$G$17,FALSE)</f>
        <v>0.30488266580288881</v>
      </c>
      <c r="I7" s="86">
        <f t="shared" ref="I7:I15" si="4">LN(H7)*G7</f>
        <v>-66.518383605925649</v>
      </c>
      <c r="J7" s="34"/>
      <c r="K7" s="49">
        <f t="shared" ref="K7:K15" si="5">D7+G7</f>
        <v>120</v>
      </c>
      <c r="L7" s="32">
        <f t="shared" ref="L7:L15" si="6">_xlfn.POISSON.DIST(C7,$K$17,FALSE)</f>
        <v>0.3673746986024175</v>
      </c>
      <c r="M7" s="91">
        <f t="shared" si="0"/>
        <v>-120.16475695823027</v>
      </c>
      <c r="N7" s="22"/>
    </row>
    <row r="8" spans="1:14" x14ac:dyDescent="0.2">
      <c r="A8" s="22"/>
      <c r="B8" s="49">
        <v>3</v>
      </c>
      <c r="C8" s="14">
        <v>2</v>
      </c>
      <c r="D8" s="3">
        <v>56</v>
      </c>
      <c r="E8" s="32">
        <f t="shared" si="1"/>
        <v>0.24155171184022026</v>
      </c>
      <c r="F8" s="84">
        <f t="shared" si="2"/>
        <v>-79.557615262092739</v>
      </c>
      <c r="G8" s="17">
        <v>11</v>
      </c>
      <c r="H8" s="32">
        <f t="shared" si="3"/>
        <v>7.7040236788800232E-2</v>
      </c>
      <c r="I8" s="86">
        <f t="shared" si="4"/>
        <v>-28.197701817058764</v>
      </c>
      <c r="J8" s="34"/>
      <c r="K8" s="49">
        <f t="shared" si="5"/>
        <v>67</v>
      </c>
      <c r="L8" s="32">
        <f t="shared" si="6"/>
        <v>0.17422919310412754</v>
      </c>
      <c r="M8" s="91">
        <f t="shared" si="0"/>
        <v>-117.07470419951844</v>
      </c>
      <c r="N8" s="22"/>
    </row>
    <row r="9" spans="1:14" x14ac:dyDescent="0.2">
      <c r="A9" s="22"/>
      <c r="B9" s="49">
        <v>4</v>
      </c>
      <c r="C9" s="14">
        <v>3</v>
      </c>
      <c r="D9" s="3">
        <v>19</v>
      </c>
      <c r="E9" s="32">
        <f t="shared" si="1"/>
        <v>0.11263613521146883</v>
      </c>
      <c r="F9" s="84">
        <f t="shared" si="2"/>
        <v>-41.48826126463657</v>
      </c>
      <c r="G9" s="17">
        <v>4</v>
      </c>
      <c r="H9" s="32">
        <f t="shared" si="3"/>
        <v>1.2978103273149248E-2</v>
      </c>
      <c r="I9" s="86">
        <f t="shared" si="4"/>
        <v>-17.377966821039145</v>
      </c>
      <c r="J9" s="34"/>
      <c r="K9" s="49">
        <f t="shared" si="5"/>
        <v>23</v>
      </c>
      <c r="L9" s="32">
        <f t="shared" si="6"/>
        <v>5.5086014079895801E-2</v>
      </c>
      <c r="M9" s="91">
        <f t="shared" si="0"/>
        <v>-66.673766728864521</v>
      </c>
      <c r="N9" s="22"/>
    </row>
    <row r="10" spans="1:14" x14ac:dyDescent="0.2">
      <c r="A10" s="22"/>
      <c r="B10" s="49">
        <v>5</v>
      </c>
      <c r="C10" s="14">
        <v>4</v>
      </c>
      <c r="D10" s="3">
        <v>1</v>
      </c>
      <c r="E10" s="32">
        <f t="shared" si="1"/>
        <v>3.9391872423683118E-2</v>
      </c>
      <c r="F10" s="84">
        <f t="shared" si="2"/>
        <v>-3.2341957676205153</v>
      </c>
      <c r="G10" s="17">
        <v>1</v>
      </c>
      <c r="H10" s="32">
        <f t="shared" si="3"/>
        <v>1.639706453300514E-3</v>
      </c>
      <c r="I10" s="86">
        <f t="shared" si="4"/>
        <v>-6.4132380450569206</v>
      </c>
      <c r="J10" s="34"/>
      <c r="K10" s="49">
        <f t="shared" si="5"/>
        <v>2</v>
      </c>
      <c r="L10" s="32">
        <f t="shared" si="6"/>
        <v>1.3062401712712418E-2</v>
      </c>
      <c r="M10" s="91">
        <f t="shared" si="0"/>
        <v>-8.6760345473421356</v>
      </c>
      <c r="N10" s="22"/>
    </row>
    <row r="11" spans="1:14" x14ac:dyDescent="0.2">
      <c r="A11" s="22"/>
      <c r="B11" s="49">
        <v>6</v>
      </c>
      <c r="C11" s="14">
        <v>5</v>
      </c>
      <c r="D11" s="3">
        <v>2</v>
      </c>
      <c r="E11" s="32">
        <f t="shared" si="1"/>
        <v>1.1021114033292752E-2</v>
      </c>
      <c r="F11" s="84">
        <f t="shared" si="2"/>
        <v>-9.0158847768329498</v>
      </c>
      <c r="G11" s="17">
        <v>0</v>
      </c>
      <c r="H11" s="32">
        <f t="shared" si="3"/>
        <v>1.6573375609102737E-4</v>
      </c>
      <c r="I11" s="86">
        <f t="shared" si="4"/>
        <v>0</v>
      </c>
      <c r="J11" s="34"/>
      <c r="K11" s="49">
        <f t="shared" si="5"/>
        <v>2</v>
      </c>
      <c r="L11" s="32">
        <f t="shared" si="6"/>
        <v>2.4779623845253918E-3</v>
      </c>
      <c r="M11" s="91">
        <f t="shared" si="0"/>
        <v>-12.000637351324471</v>
      </c>
      <c r="N11" s="22"/>
    </row>
    <row r="12" spans="1:14" x14ac:dyDescent="0.2">
      <c r="A12" s="22"/>
      <c r="B12" s="49">
        <v>7</v>
      </c>
      <c r="C12" s="14">
        <v>6</v>
      </c>
      <c r="D12" s="3">
        <v>0</v>
      </c>
      <c r="E12" s="32">
        <f t="shared" si="1"/>
        <v>2.5695857855400251E-3</v>
      </c>
      <c r="F12" s="84">
        <f t="shared" si="2"/>
        <v>0</v>
      </c>
      <c r="G12" s="17">
        <v>0</v>
      </c>
      <c r="H12" s="32">
        <f t="shared" si="3"/>
        <v>1.3959652073064301E-5</v>
      </c>
      <c r="I12" s="86">
        <f t="shared" si="4"/>
        <v>0</v>
      </c>
      <c r="J12" s="34"/>
      <c r="K12" s="49">
        <f t="shared" si="5"/>
        <v>0</v>
      </c>
      <c r="L12" s="32">
        <f t="shared" si="6"/>
        <v>3.91728470905098E-4</v>
      </c>
      <c r="M12" s="91">
        <f t="shared" si="0"/>
        <v>0</v>
      </c>
      <c r="N12" s="22"/>
    </row>
    <row r="13" spans="1:14" x14ac:dyDescent="0.2">
      <c r="A13" s="22"/>
      <c r="B13" s="49">
        <v>8</v>
      </c>
      <c r="C13" s="14">
        <v>7</v>
      </c>
      <c r="D13" s="3">
        <v>0</v>
      </c>
      <c r="E13" s="32">
        <f t="shared" si="1"/>
        <v>5.1351597275429007E-4</v>
      </c>
      <c r="F13" s="84">
        <f t="shared" si="2"/>
        <v>0</v>
      </c>
      <c r="G13" s="17">
        <v>0</v>
      </c>
      <c r="H13" s="32">
        <f t="shared" si="3"/>
        <v>1.0078396162817971E-6</v>
      </c>
      <c r="I13" s="86">
        <f t="shared" si="4"/>
        <v>0</v>
      </c>
      <c r="J13" s="34"/>
      <c r="K13" s="49">
        <f t="shared" si="5"/>
        <v>0</v>
      </c>
      <c r="L13" s="32">
        <f t="shared" si="6"/>
        <v>5.307973860502691E-5</v>
      </c>
      <c r="M13" s="91">
        <f t="shared" si="0"/>
        <v>0</v>
      </c>
      <c r="N13" s="22"/>
    </row>
    <row r="14" spans="1:14" x14ac:dyDescent="0.2">
      <c r="A14" s="22"/>
      <c r="B14" s="49">
        <v>9</v>
      </c>
      <c r="C14" s="14">
        <v>8</v>
      </c>
      <c r="D14" s="3">
        <v>0</v>
      </c>
      <c r="E14" s="32">
        <f t="shared" si="1"/>
        <v>8.9795142776706544E-5</v>
      </c>
      <c r="F14" s="84">
        <f t="shared" si="2"/>
        <v>0</v>
      </c>
      <c r="G14" s="17">
        <v>0</v>
      </c>
      <c r="H14" s="32">
        <f t="shared" si="3"/>
        <v>6.3667282033739044E-8</v>
      </c>
      <c r="I14" s="86">
        <f t="shared" si="4"/>
        <v>0</v>
      </c>
      <c r="J14" s="34"/>
      <c r="K14" s="49">
        <f t="shared" si="5"/>
        <v>0</v>
      </c>
      <c r="L14" s="32">
        <f t="shared" si="6"/>
        <v>6.2933294416528963E-6</v>
      </c>
      <c r="M14" s="91">
        <f t="shared" si="0"/>
        <v>0</v>
      </c>
      <c r="N14" s="22"/>
    </row>
    <row r="15" spans="1:14" x14ac:dyDescent="0.2">
      <c r="A15" s="22"/>
      <c r="B15" s="54">
        <v>10</v>
      </c>
      <c r="C15" s="55">
        <v>9</v>
      </c>
      <c r="D15" s="3">
        <v>1</v>
      </c>
      <c r="E15" s="32">
        <f t="shared" si="1"/>
        <v>1.3957229235480821E-5</v>
      </c>
      <c r="F15" s="84">
        <f t="shared" si="2"/>
        <v>-11.179512959163331</v>
      </c>
      <c r="G15" s="17">
        <v>0</v>
      </c>
      <c r="H15" s="32">
        <f t="shared" si="3"/>
        <v>3.5751039361408397E-9</v>
      </c>
      <c r="I15" s="86">
        <f t="shared" si="4"/>
        <v>0</v>
      </c>
      <c r="J15" s="34"/>
      <c r="K15" s="49">
        <f t="shared" si="5"/>
        <v>1</v>
      </c>
      <c r="L15" s="32">
        <f t="shared" si="6"/>
        <v>6.6325362980382907E-7</v>
      </c>
      <c r="M15" s="91">
        <f t="shared" si="0"/>
        <v>-14.226108371189932</v>
      </c>
      <c r="N15" s="22"/>
    </row>
    <row r="16" spans="1:14" ht="14" x14ac:dyDescent="0.2">
      <c r="A16" s="22"/>
      <c r="B16" s="99" t="s">
        <v>15</v>
      </c>
      <c r="C16" s="108"/>
      <c r="D16" s="29">
        <v>183</v>
      </c>
      <c r="E16" s="29"/>
      <c r="F16" s="93">
        <f>SUM(F6:F15)</f>
        <v>-268.4775661633193</v>
      </c>
      <c r="G16" s="77">
        <v>186</v>
      </c>
      <c r="H16" s="29"/>
      <c r="I16" s="94">
        <f>SUM(I6:I15)</f>
        <v>-176.12018848908048</v>
      </c>
      <c r="J16" s="42"/>
      <c r="K16" s="50">
        <f>SUM(K6:K15)</f>
        <v>369</v>
      </c>
      <c r="L16" s="43"/>
      <c r="M16" s="96">
        <f>SUM(M6:M15)</f>
        <v>-484.88646886107676</v>
      </c>
      <c r="N16" s="22"/>
    </row>
    <row r="17" spans="1:14" ht="14" x14ac:dyDescent="0.2">
      <c r="A17" s="22"/>
      <c r="B17" s="103" t="s">
        <v>16</v>
      </c>
      <c r="C17" s="104"/>
      <c r="D17" s="69">
        <v>1.3989071038251366</v>
      </c>
      <c r="E17" s="44"/>
      <c r="F17" s="45"/>
      <c r="G17" s="78">
        <v>0.5053763</v>
      </c>
      <c r="H17" s="44"/>
      <c r="I17" s="87"/>
      <c r="J17" s="46"/>
      <c r="K17" s="81">
        <v>0.948509485094851</v>
      </c>
      <c r="L17" s="38"/>
      <c r="M17" s="76"/>
      <c r="N17" s="22"/>
    </row>
    <row r="18" spans="1:14" ht="14" x14ac:dyDescent="0.2">
      <c r="A18" s="22"/>
      <c r="B18" s="103" t="s">
        <v>17</v>
      </c>
      <c r="C18" s="104"/>
      <c r="D18" s="70">
        <v>1.3619768000000001</v>
      </c>
      <c r="E18" s="28"/>
      <c r="F18" s="25"/>
      <c r="G18" s="79">
        <v>0.5648358</v>
      </c>
      <c r="H18" s="28"/>
      <c r="I18" s="88"/>
      <c r="J18" s="35"/>
      <c r="K18" s="82">
        <v>1.1576675999999999</v>
      </c>
      <c r="L18" s="22"/>
      <c r="M18" s="76"/>
      <c r="N18" s="22"/>
    </row>
    <row r="19" spans="1:14" ht="14" x14ac:dyDescent="0.2">
      <c r="A19" s="22"/>
      <c r="B19" s="105" t="s">
        <v>14</v>
      </c>
      <c r="C19" s="106"/>
      <c r="D19" s="71">
        <f>D18/D17</f>
        <v>0.97360060312500007</v>
      </c>
      <c r="E19" s="31"/>
      <c r="F19" s="30"/>
      <c r="G19" s="80">
        <f>G18/G17</f>
        <v>1.1176539145187456</v>
      </c>
      <c r="H19" s="31"/>
      <c r="I19" s="89"/>
      <c r="J19" s="36"/>
      <c r="K19" s="71">
        <f>K18/K17</f>
        <v>1.2205124125714284</v>
      </c>
      <c r="L19" s="6"/>
      <c r="M19" s="92"/>
      <c r="N19" s="22"/>
    </row>
    <row r="20" spans="1:14" x14ac:dyDescent="0.2">
      <c r="A20" s="22"/>
      <c r="B20" s="22"/>
      <c r="D20" s="67"/>
      <c r="E20" s="67"/>
      <c r="F20" s="67"/>
      <c r="G20" s="67"/>
      <c r="H20" s="66" t="s">
        <v>35</v>
      </c>
      <c r="I20" s="95">
        <f>F16+I16</f>
        <v>-444.59775465239977</v>
      </c>
      <c r="L20" s="66" t="s">
        <v>36</v>
      </c>
      <c r="M20" s="95">
        <f>-2*(M16-I20)</f>
        <v>80.577428417353985</v>
      </c>
      <c r="N20" s="22"/>
    </row>
    <row r="21" spans="1:14" x14ac:dyDescent="0.2">
      <c r="A21" s="22"/>
      <c r="B21" s="22"/>
      <c r="D21" s="68"/>
      <c r="E21" s="68"/>
      <c r="F21" s="68"/>
      <c r="G21" s="68"/>
      <c r="N21" s="22"/>
    </row>
  </sheetData>
  <mergeCells count="7">
    <mergeCell ref="B18:C18"/>
    <mergeCell ref="B19:C19"/>
    <mergeCell ref="D4:F4"/>
    <mergeCell ref="G4:I4"/>
    <mergeCell ref="K4:M4"/>
    <mergeCell ref="B16:C16"/>
    <mergeCell ref="B17:C1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元</vt:lpstr>
      <vt:lpstr>表</vt:lpstr>
      <vt:lpstr>尤度比</vt:lpstr>
      <vt:lpstr>表!_Ref522631067</vt:lpstr>
      <vt:lpstr>尤度比!_Ref524691137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2018-08-21T06:01:16Z</dcterms:created>
  <dcterms:modified xsi:type="dcterms:W3CDTF">2020-04-19T08:20:17Z</dcterms:modified>
</cp:coreProperties>
</file>