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543EA76C-A30A-4D70-BBE4-EB5674879478}" xr6:coauthVersionLast="45" xr6:coauthVersionMax="45" xr10:uidLastSave="{00000000-0000-0000-0000-000000000000}"/>
  <bookViews>
    <workbookView xWindow="1590" yWindow="190" windowWidth="16420" windowHeight="10150" xr2:uid="{00000000-000D-0000-FFFF-FFFF00000000}"/>
  </bookViews>
  <sheets>
    <sheet name="ニュウトン" sheetId="5" r:id="rId1"/>
    <sheet name="SE" sheetId="7" r:id="rId2"/>
  </sheets>
  <definedNames>
    <definedName name="_Ref12118059" localSheetId="0">ニュウトン!$D$4</definedName>
    <definedName name="_Ref12118089" localSheetId="0">ニュウトン!$N$4</definedName>
    <definedName name="_Ref12118105" localSheetId="0">ニュウトン!$D$5</definedName>
    <definedName name="solver_adj" localSheetId="0" hidden="1">ニュウトン!$D$9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ニュウトン!$H$9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7" l="1"/>
  <c r="H8" i="7"/>
  <c r="H7" i="7"/>
  <c r="H6" i="7"/>
  <c r="H9" i="7" l="1"/>
  <c r="J18" i="5" l="1"/>
  <c r="I11" i="5" l="1"/>
  <c r="J11" i="5"/>
  <c r="I12" i="5"/>
  <c r="J12" i="5"/>
  <c r="E12" i="5"/>
  <c r="E13" i="5"/>
  <c r="E14" i="5"/>
  <c r="E15" i="5"/>
  <c r="E16" i="5"/>
  <c r="E17" i="5"/>
  <c r="E18" i="5"/>
  <c r="E19" i="5"/>
  <c r="E11" i="5"/>
  <c r="I13" i="5"/>
  <c r="J13" i="5"/>
  <c r="I14" i="5"/>
  <c r="J14" i="5"/>
  <c r="I15" i="5"/>
  <c r="J15" i="5"/>
  <c r="I16" i="5"/>
  <c r="J16" i="5"/>
  <c r="I17" i="5"/>
  <c r="J17" i="5"/>
  <c r="I18" i="5"/>
  <c r="I19" i="5"/>
  <c r="J19" i="5"/>
  <c r="I9" i="5" l="1"/>
  <c r="J9" i="5"/>
  <c r="K9" i="5" s="1"/>
  <c r="K12" i="5" s="1"/>
  <c r="E9" i="5" l="1"/>
  <c r="F9" i="5" s="1"/>
  <c r="F19" i="5" l="1"/>
  <c r="H19" i="5" s="1"/>
  <c r="F18" i="5"/>
  <c r="H18" i="5" s="1"/>
  <c r="F17" i="5"/>
  <c r="H17" i="5" s="1"/>
  <c r="F16" i="5"/>
  <c r="H16" i="5" s="1"/>
  <c r="F15" i="5"/>
  <c r="H15" i="5" s="1"/>
  <c r="F14" i="5"/>
  <c r="H14" i="5" s="1"/>
  <c r="F13" i="5"/>
  <c r="H13" i="5" s="1"/>
  <c r="F12" i="5"/>
  <c r="H12" i="5" s="1"/>
  <c r="F11" i="5"/>
  <c r="H11" i="5" s="1"/>
  <c r="H9" i="5" l="1"/>
</calcChain>
</file>

<file path=xl/sharedStrings.xml><?xml version="1.0" encoding="utf-8"?>
<sst xmlns="http://schemas.openxmlformats.org/spreadsheetml/2006/main" count="65" uniqueCount="52">
  <si>
    <t>y</t>
    <phoneticPr fontId="1"/>
  </si>
  <si>
    <r>
      <rPr>
        <sz val="9"/>
        <color theme="1"/>
        <rFont val="ＭＳ Ｐ明朝"/>
        <family val="1"/>
        <charset val="128"/>
      </rPr>
      <t>変化量</t>
    </r>
    <rPh sb="0" eb="2">
      <t>ヘンカ</t>
    </rPh>
    <rPh sb="2" eb="3">
      <t>リョウ</t>
    </rPh>
    <phoneticPr fontId="3"/>
  </si>
  <si>
    <r>
      <rPr>
        <sz val="9"/>
        <color theme="1"/>
        <rFont val="ＭＳ Ｐ明朝"/>
        <family val="1"/>
        <charset val="128"/>
      </rPr>
      <t>１階の</t>
    </r>
    <rPh sb="1" eb="2">
      <t>カイ</t>
    </rPh>
    <phoneticPr fontId="3"/>
  </si>
  <si>
    <r>
      <t>(-</t>
    </r>
    <r>
      <rPr>
        <i/>
        <sz val="10"/>
        <color theme="1"/>
        <rFont val="Times New Roman"/>
        <family val="1"/>
      </rPr>
      <t>H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>-1</t>
    </r>
    <r>
      <rPr>
        <i/>
        <sz val="10"/>
        <color theme="1"/>
        <rFont val="Times New Roman"/>
        <family val="1"/>
      </rPr>
      <t>U</t>
    </r>
    <phoneticPr fontId="3"/>
  </si>
  <si>
    <r>
      <t>(-</t>
    </r>
    <r>
      <rPr>
        <i/>
        <sz val="10"/>
        <color theme="1"/>
        <rFont val="Times New Roman"/>
        <family val="1"/>
      </rPr>
      <t>H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 xml:space="preserve">-1 </t>
    </r>
    <phoneticPr fontId="3"/>
  </si>
  <si>
    <r>
      <rPr>
        <sz val="9"/>
        <color theme="1"/>
        <rFont val="ＭＳ Ｐ明朝"/>
        <family val="1"/>
        <charset val="128"/>
      </rPr>
      <t>負の逆行列</t>
    </r>
    <rPh sb="0" eb="1">
      <t>フ</t>
    </rPh>
    <rPh sb="2" eb="5">
      <t>ギャクギョウレツ</t>
    </rPh>
    <phoneticPr fontId="3"/>
  </si>
  <si>
    <r>
      <rPr>
        <sz val="10"/>
        <color theme="1"/>
        <rFont val="ＭＳ Ｐ明朝"/>
        <family val="1"/>
        <charset val="128"/>
      </rPr>
      <t>畑村，奥野，津村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共訳（</t>
    </r>
    <r>
      <rPr>
        <sz val="10"/>
        <color theme="1"/>
        <rFont val="Times New Roman"/>
        <family val="1"/>
      </rPr>
      <t>1972</t>
    </r>
    <r>
      <rPr>
        <sz val="10"/>
        <color theme="1"/>
        <rFont val="ＭＳ Ｐ明朝"/>
        <family val="1"/>
        <charset val="128"/>
      </rPr>
      <t>）の第</t>
    </r>
    <r>
      <rPr>
        <sz val="10"/>
        <color theme="1"/>
        <rFont val="Times New Roman"/>
        <family val="1"/>
      </rPr>
      <t>8.14</t>
    </r>
    <r>
      <rPr>
        <sz val="10"/>
        <color theme="1"/>
        <rFont val="ＭＳ Ｐ明朝"/>
        <family val="1"/>
        <charset val="128"/>
      </rPr>
      <t>節に</t>
    </r>
    <r>
      <rPr>
        <sz val="10"/>
        <color theme="1"/>
        <rFont val="Times New Roman"/>
        <family val="1"/>
      </rPr>
      <t>Phleum praetense</t>
    </r>
    <r>
      <rPr>
        <sz val="10"/>
        <color theme="1"/>
        <rFont val="ＭＳ Ｐ明朝"/>
        <family val="1"/>
        <charset val="128"/>
      </rPr>
      <t>（イチゴツナギ）</t>
    </r>
  </si>
  <si>
    <r>
      <t xml:space="preserve"> </t>
    </r>
    <r>
      <rPr>
        <i/>
        <sz val="10"/>
        <color theme="1"/>
        <rFont val="Times New Roman"/>
        <family val="1"/>
      </rPr>
      <t>n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</si>
  <si>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phoneticPr fontId="1"/>
  </si>
  <si>
    <t>i</t>
    <phoneticPr fontId="1"/>
  </si>
  <si>
    <r>
      <t>(</t>
    </r>
    <r>
      <rPr>
        <i/>
        <sz val="9"/>
        <color theme="1"/>
        <rFont val="Times New Roman"/>
        <family val="1"/>
      </rPr>
      <t>m</t>
    </r>
    <r>
      <rPr>
        <sz val="9"/>
        <color theme="1"/>
        <rFont val="Times New Roman"/>
        <family val="1"/>
      </rPr>
      <t>-1)</t>
    </r>
    <phoneticPr fontId="1"/>
  </si>
  <si>
    <t>μ</t>
    <phoneticPr fontId="1"/>
  </si>
  <si>
    <r>
      <t>(</t>
    </r>
    <r>
      <rPr>
        <i/>
        <sz val="9"/>
        <color theme="1"/>
        <rFont val="Times New Roman"/>
        <family val="1"/>
      </rPr>
      <t>m</t>
    </r>
    <r>
      <rPr>
        <sz val="9"/>
        <color theme="1"/>
        <rFont val="Times New Roman"/>
        <family val="1"/>
      </rPr>
      <t>)</t>
    </r>
    <phoneticPr fontId="1"/>
  </si>
  <si>
    <r>
      <t>2</t>
    </r>
    <r>
      <rPr>
        <sz val="9"/>
        <color theme="1"/>
        <rFont val="ＭＳ Ｐ明朝"/>
        <family val="1"/>
        <charset val="128"/>
      </rPr>
      <t>階の</t>
    </r>
    <rPh sb="1" eb="2">
      <t>カイ</t>
    </rPh>
    <phoneticPr fontId="3"/>
  </si>
  <si>
    <r>
      <rPr>
        <sz val="10"/>
        <color theme="1"/>
        <rFont val="ＭＳ Ｐ明朝"/>
        <family val="1"/>
        <charset val="128"/>
      </rPr>
      <t>反復</t>
    </r>
    <r>
      <rPr>
        <sz val="10"/>
        <color theme="1"/>
        <rFont val="Times New Roman"/>
        <family val="1"/>
      </rPr>
      <t>(</t>
    </r>
    <r>
      <rPr>
        <i/>
        <sz val="10"/>
        <color theme="1"/>
        <rFont val="Times New Roman"/>
        <family val="1"/>
      </rPr>
      <t>m</t>
    </r>
    <r>
      <rPr>
        <sz val="10"/>
        <color theme="1"/>
        <rFont val="Times New Roman"/>
        <family val="1"/>
      </rPr>
      <t>)</t>
    </r>
    <rPh sb="0" eb="2">
      <t>ハンプク</t>
    </rPh>
    <phoneticPr fontId="1"/>
  </si>
  <si>
    <t>μ^</t>
    <phoneticPr fontId="1"/>
  </si>
  <si>
    <t>標準誤差</t>
    <rPh sb="0" eb="2">
      <t>ヒョウジュン</t>
    </rPh>
    <rPh sb="2" eb="4">
      <t>ゴサ</t>
    </rPh>
    <phoneticPr fontId="3"/>
  </si>
  <si>
    <t>SE</t>
    <phoneticPr fontId="3"/>
  </si>
  <si>
    <r>
      <t xml:space="preserve"> </t>
    </r>
    <r>
      <rPr>
        <i/>
        <sz val="10"/>
        <color theme="1"/>
        <rFont val="Times New Roman"/>
        <family val="1"/>
      </rPr>
      <t>y</t>
    </r>
    <phoneticPr fontId="1"/>
  </si>
  <si>
    <r>
      <t xml:space="preserve"> </t>
    </r>
    <r>
      <rPr>
        <i/>
        <sz val="10"/>
        <color theme="1"/>
        <rFont val="Times New Roman"/>
        <family val="1"/>
      </rPr>
      <t xml:space="preserve">n </t>
    </r>
    <phoneticPr fontId="1"/>
  </si>
  <si>
    <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</si>
  <si>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</si>
  <si>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t>(-</t>
    </r>
    <r>
      <rPr>
        <b/>
        <i/>
        <sz val="10"/>
        <color theme="1"/>
        <rFont val="Times New Roman"/>
        <family val="1"/>
      </rPr>
      <t>H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>-1</t>
    </r>
    <r>
      <rPr>
        <b/>
        <i/>
        <sz val="10"/>
        <color theme="1"/>
        <rFont val="Times New Roman"/>
        <family val="1"/>
      </rPr>
      <t>U</t>
    </r>
    <phoneticPr fontId="3"/>
  </si>
  <si>
    <r>
      <t>(-</t>
    </r>
    <r>
      <rPr>
        <b/>
        <i/>
        <sz val="10"/>
        <color theme="1"/>
        <rFont val="Times New Roman"/>
        <family val="1"/>
      </rPr>
      <t>H</t>
    </r>
    <r>
      <rPr>
        <sz val="10"/>
        <color theme="1"/>
        <rFont val="Times New Roman"/>
        <family val="1"/>
      </rPr>
      <t>)</t>
    </r>
    <r>
      <rPr>
        <vertAlign val="superscript"/>
        <sz val="10"/>
        <color theme="1"/>
        <rFont val="Times New Roman"/>
        <family val="1"/>
      </rPr>
      <t xml:space="preserve">-1 </t>
    </r>
    <phoneticPr fontId="3"/>
  </si>
  <si>
    <r>
      <t>μ</t>
    </r>
    <r>
      <rPr>
        <sz val="10"/>
        <color theme="1"/>
        <rFont val="Times New Roman"/>
        <family val="1"/>
      </rPr>
      <t>^</t>
    </r>
    <phoneticPr fontId="1"/>
  </si>
  <si>
    <r>
      <rPr>
        <sz val="10"/>
        <color theme="1"/>
        <rFont val="ＭＳ Ｐ明朝"/>
        <family val="1"/>
        <charset val="128"/>
      </rPr>
      <t>対数尤度</t>
    </r>
    <rPh sb="0" eb="2">
      <t>タイスウ</t>
    </rPh>
    <rPh sb="2" eb="4">
      <t>ユウド</t>
    </rPh>
    <phoneticPr fontId="1"/>
  </si>
  <si>
    <r>
      <rPr>
        <sz val="9"/>
        <color theme="1"/>
        <rFont val="ＭＳ Ｐ明朝"/>
        <family val="1"/>
        <charset val="128"/>
      </rPr>
      <t>偏微分</t>
    </r>
    <r>
      <rPr>
        <sz val="9"/>
        <color theme="1"/>
        <rFont val="Times New Roman"/>
        <family val="1"/>
      </rPr>
      <t xml:space="preserve"> </t>
    </r>
    <r>
      <rPr>
        <b/>
        <i/>
        <sz val="9"/>
        <color theme="1"/>
        <rFont val="Times New Roman"/>
        <family val="1"/>
      </rPr>
      <t>U</t>
    </r>
    <rPh sb="0" eb="1">
      <t>ヘン</t>
    </rPh>
    <rPh sb="1" eb="3">
      <t>ビブン</t>
    </rPh>
    <phoneticPr fontId="3"/>
  </si>
  <si>
    <r>
      <rPr>
        <sz val="10"/>
        <color theme="1"/>
        <rFont val="ＭＳ Ｐ明朝"/>
        <family val="1"/>
        <charset val="128"/>
      </rPr>
      <t>偏微分</t>
    </r>
    <r>
      <rPr>
        <i/>
        <sz val="10"/>
        <color theme="1"/>
        <rFont val="Times New Roman"/>
        <family val="1"/>
      </rPr>
      <t xml:space="preserve"> </t>
    </r>
    <r>
      <rPr>
        <b/>
        <i/>
        <sz val="10"/>
        <color theme="1"/>
        <rFont val="Times New Roman"/>
        <family val="1"/>
      </rPr>
      <t>H</t>
    </r>
    <phoneticPr fontId="3"/>
  </si>
  <si>
    <r>
      <rPr>
        <sz val="10"/>
        <color theme="1"/>
        <rFont val="ＭＳ Ｐ明朝"/>
        <family val="1"/>
        <charset val="128"/>
      </rPr>
      <t>ポアソン</t>
    </r>
    <r>
      <rPr>
        <i/>
        <sz val="10"/>
        <color theme="1"/>
        <rFont val="Times New Roman"/>
        <family val="1"/>
      </rPr>
      <t>P</t>
    </r>
    <phoneticPr fontId="1"/>
  </si>
  <si>
    <r>
      <t>/</t>
    </r>
    <r>
      <rPr>
        <sz val="10"/>
        <color theme="1"/>
        <rFont val="ＭＳ Ｐ明朝"/>
        <family val="1"/>
        <charset val="128"/>
      </rPr>
      <t>∂</t>
    </r>
    <r>
      <rPr>
        <i/>
        <sz val="10"/>
        <color theme="1"/>
        <rFont val="Times New Roman"/>
        <family val="1"/>
      </rPr>
      <t>μ</t>
    </r>
    <phoneticPr fontId="3"/>
  </si>
  <si>
    <r>
      <t>/</t>
    </r>
    <r>
      <rPr>
        <sz val="10"/>
        <color theme="1"/>
        <rFont val="ＭＳ Ｐ明朝"/>
        <family val="1"/>
        <charset val="128"/>
      </rPr>
      <t>∂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ＭＳ Ｐ明朝"/>
        <family val="1"/>
        <charset val="128"/>
      </rPr>
      <t>∂</t>
    </r>
    <r>
      <rPr>
        <i/>
        <sz val="10"/>
        <color theme="1"/>
        <rFont val="Times New Roman"/>
        <family val="1"/>
      </rPr>
      <t>μ</t>
    </r>
    <phoneticPr fontId="1"/>
  </si>
  <si>
    <r>
      <rPr>
        <sz val="9"/>
        <color theme="1"/>
        <rFont val="ＭＳ Ｐ明朝"/>
        <family val="1"/>
        <charset val="128"/>
      </rPr>
      <t>偏微分</t>
    </r>
    <r>
      <rPr>
        <sz val="9"/>
        <color theme="1"/>
        <rFont val="Times New Roman"/>
        <family val="1"/>
      </rPr>
      <t xml:space="preserve"> </t>
    </r>
    <r>
      <rPr>
        <i/>
        <sz val="9"/>
        <color theme="1"/>
        <rFont val="Times New Roman"/>
        <family val="1"/>
      </rPr>
      <t>U</t>
    </r>
    <rPh sb="0" eb="1">
      <t>ヘン</t>
    </rPh>
    <rPh sb="1" eb="3">
      <t>ビブン</t>
    </rPh>
    <phoneticPr fontId="3"/>
  </si>
  <si>
    <r>
      <rPr>
        <sz val="10"/>
        <color theme="1"/>
        <rFont val="ＭＳ Ｐ明朝"/>
        <family val="1"/>
        <charset val="128"/>
      </rPr>
      <t>偏微分</t>
    </r>
    <r>
      <rPr>
        <i/>
        <sz val="10"/>
        <color theme="1"/>
        <rFont val="Times New Roman"/>
        <family val="1"/>
      </rPr>
      <t xml:space="preserve"> H</t>
    </r>
    <phoneticPr fontId="3"/>
  </si>
  <si>
    <r>
      <rPr>
        <i/>
        <sz val="10"/>
        <color theme="1"/>
        <rFont val="Times New Roman"/>
        <family val="1"/>
      </rPr>
      <t>μ</t>
    </r>
    <r>
      <rPr>
        <vertAlign val="superscript"/>
        <sz val="10"/>
        <color theme="1"/>
        <rFont val="Times New Roman"/>
        <family val="1"/>
      </rPr>
      <t>(</t>
    </r>
    <r>
      <rPr>
        <i/>
        <vertAlign val="superscript"/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-1)</t>
    </r>
    <phoneticPr fontId="3"/>
  </si>
  <si>
    <r>
      <rPr>
        <i/>
        <sz val="10"/>
        <color theme="1"/>
        <rFont val="Times New Roman"/>
        <family val="1"/>
      </rPr>
      <t>μ</t>
    </r>
    <r>
      <rPr>
        <vertAlign val="superscript"/>
        <sz val="10"/>
        <color theme="1"/>
        <rFont val="Times New Roman"/>
        <family val="1"/>
      </rPr>
      <t>(</t>
    </r>
    <r>
      <rPr>
        <i/>
        <vertAlign val="superscript"/>
        <sz val="10"/>
        <color theme="1"/>
        <rFont val="Times New Roman"/>
        <family val="1"/>
      </rPr>
      <t>m</t>
    </r>
    <r>
      <rPr>
        <vertAlign val="superscript"/>
        <sz val="10"/>
        <color theme="1"/>
        <rFont val="Times New Roman"/>
        <family val="1"/>
      </rPr>
      <t>)</t>
    </r>
    <phoneticPr fontId="3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</si>
  <si>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</t>
    </r>
    <phoneticPr fontId="1"/>
  </si>
  <si>
    <r>
      <t xml:space="preserve">=Sum( </t>
    </r>
    <r>
      <rPr>
        <b/>
        <i/>
        <sz val="10"/>
        <color theme="1"/>
        <rFont val="Times New Roman"/>
        <family val="1"/>
      </rPr>
      <t xml:space="preserve">n </t>
    </r>
    <r>
      <rPr>
        <sz val="10"/>
        <color theme="1"/>
        <rFont val="ＭＳ Ｐ明朝"/>
        <family val="1"/>
        <charset val="128"/>
      </rPr>
      <t>の範囲</t>
    </r>
    <r>
      <rPr>
        <sz val="10"/>
        <color theme="1"/>
        <rFont val="Times New Roman"/>
        <family val="1"/>
      </rPr>
      <t>)</t>
    </r>
    <rPh sb="9" eb="11">
      <t>ハンイ</t>
    </rPh>
    <phoneticPr fontId="1"/>
  </si>
  <si>
    <r>
      <t xml:space="preserve">=SumProduct( </t>
    </r>
    <r>
      <rPr>
        <b/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の範囲</t>
    </r>
    <r>
      <rPr>
        <sz val="10"/>
        <color theme="1"/>
        <rFont val="Times New Roman"/>
        <family val="1"/>
      </rPr>
      <t xml:space="preserve">, </t>
    </r>
    <r>
      <rPr>
        <b/>
        <i/>
        <sz val="10"/>
        <color theme="1"/>
        <rFont val="Times New Roman"/>
        <family val="1"/>
      </rPr>
      <t>n</t>
    </r>
    <r>
      <rPr>
        <sz val="10"/>
        <color theme="1"/>
        <rFont val="ＭＳ Ｐ明朝"/>
        <family val="1"/>
        <charset val="128"/>
      </rPr>
      <t>の範囲）</t>
    </r>
    <r>
      <rPr>
        <sz val="10"/>
        <color theme="1"/>
        <rFont val="Times New Roman"/>
        <family val="1"/>
      </rPr>
      <t xml:space="preserve">/ </t>
    </r>
    <r>
      <rPr>
        <i/>
        <sz val="10"/>
        <color theme="1"/>
        <rFont val="Times New Roman"/>
        <family val="1"/>
      </rPr>
      <t>N</t>
    </r>
    <rPh sb="15" eb="17">
      <t>ハンイ</t>
    </rPh>
    <rPh sb="21" eb="23">
      <t>ハンイ</t>
    </rPh>
    <phoneticPr fontId="1"/>
  </si>
  <si>
    <r>
      <rPr>
        <sz val="10"/>
        <color theme="1"/>
        <rFont val="ＭＳ Ｐ明朝"/>
        <family val="1"/>
        <charset val="128"/>
      </rPr>
      <t>平均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μ</t>
    </r>
    <r>
      <rPr>
        <sz val="10"/>
        <color theme="1"/>
        <rFont val="Times New Roman"/>
        <family val="1"/>
      </rPr>
      <t>=</t>
    </r>
    <phoneticPr fontId="1"/>
  </si>
  <si>
    <r>
      <rPr>
        <sz val="10"/>
        <color theme="1"/>
        <rFont val="ＭＳ Ｐ明朝"/>
        <family val="1"/>
        <charset val="128"/>
      </rPr>
      <t>偏差平方和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>=</t>
    </r>
    <rPh sb="0" eb="2">
      <t>ヘンサ</t>
    </rPh>
    <rPh sb="2" eb="4">
      <t>ヘイホウ</t>
    </rPh>
    <rPh sb="4" eb="5">
      <t>ワ</t>
    </rPh>
    <phoneticPr fontId="1"/>
  </si>
  <si>
    <r>
      <rPr>
        <sz val="10"/>
        <color theme="1"/>
        <rFont val="ＭＳ Ｐ明朝"/>
        <family val="1"/>
        <charset val="128"/>
      </rPr>
      <t>分散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V</t>
    </r>
    <r>
      <rPr>
        <sz val="10"/>
        <color theme="1"/>
        <rFont val="Times New Roman"/>
        <family val="1"/>
      </rPr>
      <t>=</t>
    </r>
    <rPh sb="0" eb="2">
      <t>ブンサン</t>
    </rPh>
    <phoneticPr fontId="1"/>
  </si>
  <si>
    <r>
      <t>=</t>
    </r>
    <r>
      <rPr>
        <i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 xml:space="preserve"> / (</t>
    </r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-1)</t>
    </r>
    <phoneticPr fontId="1"/>
  </si>
  <si>
    <r>
      <t>=Sqrt(</t>
    </r>
    <r>
      <rPr>
        <i/>
        <sz val="10"/>
        <color theme="1"/>
        <rFont val="Times New Roman"/>
        <family val="1"/>
      </rPr>
      <t xml:space="preserve"> V</t>
    </r>
    <r>
      <rPr>
        <sz val="10"/>
        <color theme="1"/>
        <rFont val="Times New Roman"/>
        <family val="1"/>
      </rPr>
      <t xml:space="preserve"> /</t>
    </r>
    <r>
      <rPr>
        <i/>
        <sz val="10"/>
        <color theme="1"/>
        <rFont val="Times New Roman"/>
        <family val="1"/>
      </rPr>
      <t xml:space="preserve"> N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</si>
  <si>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 xml:space="preserve">μ </t>
    </r>
    <r>
      <rPr>
        <sz val="10"/>
        <color theme="1"/>
        <rFont val="ＭＳ Ｐ明朝"/>
        <family val="1"/>
        <charset val="128"/>
      </rPr>
      <t xml:space="preserve">の </t>
    </r>
    <r>
      <rPr>
        <i/>
        <sz val="10"/>
        <color theme="1"/>
        <rFont val="Times New Roman"/>
        <family val="1"/>
      </rPr>
      <t>SE</t>
    </r>
    <r>
      <rPr>
        <sz val="10"/>
        <color theme="1"/>
        <rFont val="Times New Roman"/>
        <family val="1"/>
      </rPr>
      <t>=</t>
    </r>
    <phoneticPr fontId="1"/>
  </si>
  <si>
    <r>
      <t xml:space="preserve">=SumProduct(  </t>
    </r>
    <r>
      <rPr>
        <b/>
        <i/>
        <sz val="10"/>
        <color theme="1"/>
        <rFont val="Times New Roman"/>
        <family val="1"/>
      </rPr>
      <t>n</t>
    </r>
    <r>
      <rPr>
        <sz val="10"/>
        <color theme="1"/>
        <rFont val="ＭＳ Ｐ明朝"/>
        <family val="1"/>
        <charset val="128"/>
      </rPr>
      <t>の範囲</t>
    </r>
    <r>
      <rPr>
        <sz val="10"/>
        <color theme="1"/>
        <rFont val="Times New Roman"/>
        <family val="1"/>
      </rPr>
      <t>,</t>
    </r>
    <r>
      <rPr>
        <i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(</t>
    </r>
    <r>
      <rPr>
        <b/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の範囲</t>
    </r>
    <r>
      <rPr>
        <sz val="10"/>
        <color theme="1"/>
        <rFont val="Times New Roman"/>
        <family val="1"/>
      </rPr>
      <t xml:space="preserve"> - </t>
    </r>
    <r>
      <rPr>
        <sz val="10"/>
        <color theme="1"/>
        <rFont val="ＭＳ Ｐ明朝"/>
        <family val="1"/>
        <charset val="128"/>
      </rPr>
      <t>平均）</t>
    </r>
    <r>
      <rPr>
        <sz val="10"/>
        <color theme="1"/>
        <rFont val="Times New Roman"/>
        <family val="1"/>
      </rPr>
      <t>^2)</t>
    </r>
    <rPh sb="16" eb="18">
      <t>ハンイ</t>
    </rPh>
    <rPh sb="28" eb="30">
      <t>ヘイキン</t>
    </rPh>
    <phoneticPr fontId="1"/>
  </si>
  <si>
    <r>
      <t>表</t>
    </r>
    <r>
      <rPr>
        <sz val="11"/>
        <color theme="1"/>
        <rFont val="Times New Roman"/>
        <family val="1"/>
      </rPr>
      <t xml:space="preserve">2.7  </t>
    </r>
    <r>
      <rPr>
        <sz val="11"/>
        <color theme="1"/>
        <rFont val="ＭＳ 明朝"/>
        <family val="1"/>
        <charset val="128"/>
      </rPr>
      <t>ニュートン・ラフソン法による反復過程</t>
    </r>
  </si>
  <si>
    <r>
      <t>表</t>
    </r>
    <r>
      <rPr>
        <sz val="11"/>
        <color theme="1"/>
        <rFont val="Times New Roman"/>
        <family val="1"/>
      </rPr>
      <t xml:space="preserve">2.8  </t>
    </r>
    <r>
      <rPr>
        <sz val="11"/>
        <color theme="1"/>
        <rFont val="ＭＳ 明朝"/>
        <family val="1"/>
        <charset val="128"/>
      </rPr>
      <t>ニュートン・ラフソン法による対数尤度の最大化</t>
    </r>
  </si>
  <si>
    <r>
      <t>表</t>
    </r>
    <r>
      <rPr>
        <sz val="11"/>
        <color theme="1"/>
        <rFont val="Times New Roman"/>
        <family val="1"/>
      </rPr>
      <t xml:space="preserve">2.7  </t>
    </r>
    <r>
      <rPr>
        <sz val="11"/>
        <color theme="1"/>
        <rFont val="ＭＳ 明朝"/>
        <family val="1"/>
        <charset val="128"/>
      </rPr>
      <t>ニュートン・ラフソン法（初期値）</t>
    </r>
    <phoneticPr fontId="1"/>
  </si>
  <si>
    <r>
      <t>表</t>
    </r>
    <r>
      <rPr>
        <sz val="11"/>
        <color theme="1"/>
        <rFont val="Times New Roman"/>
        <family val="1"/>
      </rPr>
      <t xml:space="preserve">2.9 </t>
    </r>
    <r>
      <rPr>
        <sz val="11"/>
        <color theme="1"/>
        <rFont val="ＭＳ 明朝"/>
        <family val="1"/>
        <charset val="128"/>
      </rPr>
      <t>ニュートン・ラフソン法による対数尤度の最大化</t>
    </r>
    <phoneticPr fontId="1"/>
  </si>
  <si>
    <r>
      <rPr>
        <sz val="10"/>
        <color theme="1"/>
        <rFont val="ＭＳ Ｐ明朝"/>
        <family val="1"/>
        <charset val="128"/>
      </rPr>
      <t>―― 表</t>
    </r>
    <r>
      <rPr>
        <sz val="10"/>
        <color theme="1"/>
        <rFont val="Times New Roman"/>
        <family val="1"/>
      </rPr>
      <t>2.1</t>
    </r>
    <r>
      <rPr>
        <sz val="10"/>
        <color theme="1"/>
        <rFont val="ＭＳ Ｐ明朝"/>
        <family val="1"/>
        <charset val="128"/>
      </rPr>
      <t>（再掲） ――</t>
    </r>
    <rPh sb="3" eb="4">
      <t>ヒョウ</t>
    </rPh>
    <rPh sb="8" eb="10">
      <t>サイケイ</t>
    </rPh>
    <phoneticPr fontId="1"/>
  </si>
  <si>
    <r>
      <rPr>
        <b/>
        <sz val="10"/>
        <color theme="1"/>
        <rFont val="ＭＳ Ｐ明朝"/>
        <family val="1"/>
        <charset val="128"/>
      </rPr>
      <t>初期値</t>
    </r>
    <rPh sb="0" eb="3">
      <t>ショキチ</t>
    </rPh>
    <phoneticPr fontId="1"/>
  </si>
  <si>
    <r>
      <rPr>
        <b/>
        <sz val="10"/>
        <color theme="1"/>
        <rFont val="ＭＳ Ｐ明朝"/>
        <family val="1"/>
        <charset val="128"/>
      </rPr>
      <t>収束</t>
    </r>
    <rPh sb="0" eb="2">
      <t>シュウソク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</si>
</sst>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0_ "/>
    <numFmt numFmtId="178" formatCode="0.0000E+00"/>
    <numFmt numFmtId="179" formatCode="#,##0.0000_ "/>
  </numFmts>
  <fonts count="1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i/>
      <sz val="10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9"/>
      <color theme="1"/>
      <name val="Times New Roman"/>
      <family val="1"/>
    </font>
    <font>
      <sz val="9"/>
      <color theme="1"/>
      <name val="ＭＳ Ｐ明朝"/>
      <family val="1"/>
      <charset val="128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i/>
      <sz val="9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i/>
      <sz val="9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b/>
      <sz val="10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right" vertical="center" indent="1"/>
    </xf>
    <xf numFmtId="177" fontId="6" fillId="0" borderId="0" xfId="0" applyNumberFormat="1" applyFont="1" applyAlignment="1">
      <alignment horizontal="right" vertical="center"/>
    </xf>
    <xf numFmtId="178" fontId="6" fillId="0" borderId="0" xfId="0" applyNumberFormat="1" applyFont="1">
      <alignment vertical="center"/>
    </xf>
    <xf numFmtId="179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176" fontId="6" fillId="0" borderId="2" xfId="0" applyNumberFormat="1" applyFont="1" applyBorder="1" applyAlignment="1">
      <alignment horizontal="right" vertical="center" indent="1"/>
    </xf>
    <xf numFmtId="177" fontId="6" fillId="0" borderId="2" xfId="0" applyNumberFormat="1" applyFont="1" applyBorder="1">
      <alignment vertical="center"/>
    </xf>
    <xf numFmtId="178" fontId="6" fillId="0" borderId="2" xfId="0" applyNumberFormat="1" applyFont="1" applyBorder="1">
      <alignment vertical="center"/>
    </xf>
    <xf numFmtId="177" fontId="6" fillId="0" borderId="2" xfId="0" applyNumberFormat="1" applyFont="1" applyBorder="1" applyAlignment="1">
      <alignment horizontal="right" vertical="center"/>
    </xf>
    <xf numFmtId="179" fontId="6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4" xfId="0" applyFont="1" applyBorder="1">
      <alignment vertical="center"/>
    </xf>
    <xf numFmtId="177" fontId="6" fillId="0" borderId="4" xfId="0" applyNumberFormat="1" applyFont="1" applyBorder="1">
      <alignment vertical="center"/>
    </xf>
    <xf numFmtId="177" fontId="6" fillId="3" borderId="4" xfId="0" applyNumberFormat="1" applyFont="1" applyFill="1" applyBorder="1">
      <alignment vertical="center"/>
    </xf>
    <xf numFmtId="179" fontId="6" fillId="2" borderId="4" xfId="0" applyNumberFormat="1" applyFont="1" applyFill="1" applyBorder="1">
      <alignment vertical="center"/>
    </xf>
    <xf numFmtId="177" fontId="6" fillId="0" borderId="5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0" fontId="4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 indent="4"/>
    </xf>
    <xf numFmtId="0" fontId="15" fillId="0" borderId="2" xfId="0" applyFont="1" applyBorder="1" applyAlignment="1">
      <alignment horizontal="right" vertical="center" indent="4"/>
    </xf>
    <xf numFmtId="2" fontId="6" fillId="0" borderId="0" xfId="0" applyNumberFormat="1" applyFont="1">
      <alignment vertical="center"/>
    </xf>
    <xf numFmtId="0" fontId="6" fillId="0" borderId="0" xfId="0" quotePrefix="1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right" vertical="center" indent="1"/>
    </xf>
    <xf numFmtId="177" fontId="6" fillId="0" borderId="0" xfId="0" applyNumberFormat="1" applyFont="1" applyBorder="1" applyAlignment="1">
      <alignment horizontal="right" vertical="center"/>
    </xf>
    <xf numFmtId="177" fontId="6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right" vertical="center" indent="4"/>
    </xf>
    <xf numFmtId="177" fontId="11" fillId="2" borderId="4" xfId="0" applyNumberFormat="1" applyFont="1" applyFill="1" applyBorder="1">
      <alignment vertical="center"/>
    </xf>
    <xf numFmtId="179" fontId="11" fillId="2" borderId="4" xfId="0" applyNumberFormat="1" applyFont="1" applyFill="1" applyBorder="1">
      <alignment vertical="center"/>
    </xf>
    <xf numFmtId="177" fontId="11" fillId="2" borderId="5" xfId="0" applyNumberFormat="1" applyFont="1" applyFill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11" fillId="2" borderId="2" xfId="0" applyNumberFormat="1" applyFont="1" applyFill="1" applyBorder="1" applyAlignment="1">
      <alignment horizontal="right" vertical="center"/>
    </xf>
    <xf numFmtId="177" fontId="11" fillId="2" borderId="0" xfId="0" applyNumberFormat="1" applyFont="1" applyFill="1" applyAlignment="1">
      <alignment horizontal="right" vertical="center"/>
    </xf>
    <xf numFmtId="177" fontId="11" fillId="2" borderId="3" xfId="0" applyNumberFormat="1" applyFont="1" applyFill="1" applyBorder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62467-1B0A-42C3-A071-AC171193CA23}">
  <dimension ref="B2:R26"/>
  <sheetViews>
    <sheetView tabSelected="1" workbookViewId="0"/>
  </sheetViews>
  <sheetFormatPr defaultColWidth="8.7265625" defaultRowHeight="13" x14ac:dyDescent="0.2"/>
  <cols>
    <col min="1" max="1" width="4.54296875" style="4" customWidth="1"/>
    <col min="2" max="2" width="4.6328125" style="4" customWidth="1"/>
    <col min="3" max="3" width="5.90625" style="4" customWidth="1"/>
    <col min="4" max="4" width="7.90625" style="4" customWidth="1"/>
    <col min="5" max="5" width="8.81640625" style="4" customWidth="1"/>
    <col min="6" max="6" width="10.08984375" style="4" customWidth="1"/>
    <col min="7" max="7" width="1.6328125" style="4" customWidth="1"/>
    <col min="8" max="8" width="10" style="4" customWidth="1"/>
    <col min="9" max="9" width="8.90625" style="4" customWidth="1"/>
    <col min="10" max="10" width="8.6328125" style="4" customWidth="1"/>
    <col min="11" max="11" width="8.54296875" style="4" customWidth="1"/>
    <col min="12" max="12" width="0.453125" style="4" customWidth="1"/>
    <col min="13" max="13" width="9.08984375" style="4" customWidth="1"/>
    <col min="14" max="14" width="9" style="4" customWidth="1"/>
    <col min="15" max="15" width="10.36328125" style="4" bestFit="1" customWidth="1"/>
    <col min="16" max="16" width="9.90625" style="4" customWidth="1"/>
    <col min="17" max="17" width="9.7265625" style="4" customWidth="1"/>
    <col min="18" max="18" width="9.54296875" style="4" customWidth="1"/>
    <col min="19" max="28" width="6.90625" style="4" customWidth="1"/>
    <col min="29" max="16384" width="8.7265625" style="4"/>
  </cols>
  <sheetData>
    <row r="2" spans="2:18" x14ac:dyDescent="0.2">
      <c r="C2" s="4" t="s">
        <v>6</v>
      </c>
    </row>
    <row r="4" spans="2:18" ht="14" x14ac:dyDescent="0.2">
      <c r="D4" s="38" t="s">
        <v>47</v>
      </c>
      <c r="N4" s="39" t="s">
        <v>45</v>
      </c>
    </row>
    <row r="5" spans="2:18" ht="14" x14ac:dyDescent="0.2">
      <c r="D5" s="38" t="s">
        <v>48</v>
      </c>
      <c r="N5" s="39"/>
    </row>
    <row r="7" spans="2:18" x14ac:dyDescent="0.2">
      <c r="B7" s="14"/>
      <c r="C7" s="14"/>
      <c r="D7" s="1" t="s">
        <v>10</v>
      </c>
      <c r="E7" s="1" t="s">
        <v>1</v>
      </c>
      <c r="F7" s="1" t="s">
        <v>12</v>
      </c>
      <c r="G7" s="1"/>
      <c r="H7" s="14" t="s">
        <v>25</v>
      </c>
      <c r="I7" s="1" t="s">
        <v>2</v>
      </c>
      <c r="J7" s="1" t="s">
        <v>13</v>
      </c>
      <c r="K7" s="2" t="s">
        <v>5</v>
      </c>
    </row>
    <row r="8" spans="2:18" ht="15.5" x14ac:dyDescent="0.2">
      <c r="D8" s="24" t="s">
        <v>24</v>
      </c>
      <c r="E8" s="15" t="s">
        <v>22</v>
      </c>
      <c r="F8" s="24" t="s">
        <v>15</v>
      </c>
      <c r="G8" s="3"/>
      <c r="H8" s="25" t="s">
        <v>8</v>
      </c>
      <c r="I8" s="33" t="s">
        <v>26</v>
      </c>
      <c r="J8" s="24" t="s">
        <v>27</v>
      </c>
      <c r="K8" s="15" t="s">
        <v>23</v>
      </c>
    </row>
    <row r="9" spans="2:18" ht="13.5" thickBot="1" x14ac:dyDescent="0.25">
      <c r="B9" s="27"/>
      <c r="C9" s="27"/>
      <c r="D9" s="45">
        <v>3.0204080762895411</v>
      </c>
      <c r="E9" s="28">
        <f>K9*I9</f>
        <v>8.6975762605012851E-8</v>
      </c>
      <c r="F9" s="45">
        <f>D9+E9</f>
        <v>3.0204081632653037</v>
      </c>
      <c r="G9" s="28"/>
      <c r="H9" s="46">
        <f>SUM(H11:H19)</f>
        <v>-190.95173596151528</v>
      </c>
      <c r="I9" s="45">
        <f>SUM(I11:I19)</f>
        <v>2.8220110546151034E-6</v>
      </c>
      <c r="J9" s="45">
        <f>SUM(J11:J19)</f>
        <v>-32.445947814574915</v>
      </c>
      <c r="K9" s="47">
        <f>-1/J9</f>
        <v>3.0820489686875289E-2</v>
      </c>
    </row>
    <row r="10" spans="2:18" ht="14" customHeight="1" thickTop="1" x14ac:dyDescent="0.2">
      <c r="B10" s="26" t="s">
        <v>9</v>
      </c>
      <c r="C10" s="26" t="s">
        <v>0</v>
      </c>
      <c r="D10" s="25" t="s">
        <v>7</v>
      </c>
      <c r="E10" s="26" t="s">
        <v>28</v>
      </c>
      <c r="F10" s="26" t="s">
        <v>20</v>
      </c>
      <c r="G10" s="26"/>
      <c r="H10" s="25" t="s">
        <v>21</v>
      </c>
      <c r="I10" s="15" t="s">
        <v>29</v>
      </c>
      <c r="J10" s="15" t="s">
        <v>30</v>
      </c>
      <c r="K10" s="1" t="s">
        <v>16</v>
      </c>
    </row>
    <row r="11" spans="2:18" ht="15.5" x14ac:dyDescent="0.2">
      <c r="B11" s="3">
        <v>1</v>
      </c>
      <c r="C11" s="3">
        <v>0</v>
      </c>
      <c r="D11" s="8">
        <v>3</v>
      </c>
      <c r="E11" s="9">
        <f t="shared" ref="E11:E19" si="0">_xlfn.POISSON.DIST(C11,$D$9,FALSE)</f>
        <v>4.8781307804688187E-2</v>
      </c>
      <c r="F11" s="10">
        <f t="shared" ref="F11:F19" si="1">_xlfn.POISSON.DIST(C11,$D$9,FALSE)^D11</f>
        <v>1.1608078012055034E-4</v>
      </c>
      <c r="G11" s="10"/>
      <c r="H11" s="11">
        <f>LN(F11)</f>
        <v>-9.0612242288686229</v>
      </c>
      <c r="I11" s="12">
        <f t="shared" ref="I11:I19" si="2">D11*((C11/$D$9)-1)</f>
        <v>-3</v>
      </c>
      <c r="J11" s="9">
        <f t="shared" ref="J11:J19" si="3">D11*(-C11/$D$9^2)</f>
        <v>0</v>
      </c>
      <c r="K11" s="24" t="s">
        <v>17</v>
      </c>
      <c r="N11" s="7" t="s">
        <v>14</v>
      </c>
      <c r="O11" s="7" t="s">
        <v>33</v>
      </c>
      <c r="P11" s="7" t="s">
        <v>22</v>
      </c>
      <c r="Q11" s="7" t="s">
        <v>34</v>
      </c>
      <c r="R11" s="22"/>
    </row>
    <row r="12" spans="2:18" x14ac:dyDescent="0.2">
      <c r="B12" s="3">
        <v>2</v>
      </c>
      <c r="C12" s="3">
        <v>1</v>
      </c>
      <c r="D12" s="8">
        <v>17</v>
      </c>
      <c r="E12" s="9">
        <f t="shared" si="0"/>
        <v>0.14733945606524623</v>
      </c>
      <c r="F12" s="10">
        <f t="shared" si="1"/>
        <v>7.2681529496291469E-15</v>
      </c>
      <c r="G12" s="10"/>
      <c r="H12" s="11">
        <f t="shared" ref="H12:H19" si="4">LN(F12)</f>
        <v>-32.555274200345416</v>
      </c>
      <c r="I12" s="12">
        <f t="shared" si="2"/>
        <v>-11.371621459546663</v>
      </c>
      <c r="J12" s="9">
        <f t="shared" si="3"/>
        <v>-1.8634497055668025</v>
      </c>
      <c r="K12" s="18">
        <f>SQRT(K9)</f>
        <v>0.17555765345571034</v>
      </c>
      <c r="N12" s="13">
        <v>1</v>
      </c>
      <c r="O12" s="23">
        <v>2</v>
      </c>
      <c r="P12" s="23">
        <v>0.67567567567567566</v>
      </c>
      <c r="Q12" s="52">
        <v>2.6756756756756754</v>
      </c>
      <c r="R12" s="48" t="s">
        <v>50</v>
      </c>
    </row>
    <row r="13" spans="2:18" ht="14" x14ac:dyDescent="0.2">
      <c r="B13" s="3">
        <v>3</v>
      </c>
      <c r="C13" s="3">
        <v>2</v>
      </c>
      <c r="D13" s="8">
        <v>26</v>
      </c>
      <c r="E13" s="9">
        <f t="shared" si="0"/>
        <v>0.22251264152778888</v>
      </c>
      <c r="F13" s="10">
        <f t="shared" si="1"/>
        <v>1.0745383628056374E-17</v>
      </c>
      <c r="G13" s="10"/>
      <c r="H13" s="11">
        <f t="shared" si="4"/>
        <v>-39.07205544149884</v>
      </c>
      <c r="I13" s="12">
        <f t="shared" si="2"/>
        <v>-8.7837832880250843</v>
      </c>
      <c r="J13" s="9">
        <f t="shared" si="3"/>
        <v>-5.6999638052631605</v>
      </c>
      <c r="K13" s="34"/>
      <c r="N13" s="3">
        <v>2</v>
      </c>
      <c r="O13" s="51">
        <v>2.6756756756756754</v>
      </c>
      <c r="P13" s="9">
        <v>0.30538665034647511</v>
      </c>
      <c r="Q13" s="9">
        <v>2.9810623260221507</v>
      </c>
    </row>
    <row r="14" spans="2:18" ht="14" x14ac:dyDescent="0.2">
      <c r="B14" s="3">
        <v>4</v>
      </c>
      <c r="C14" s="3">
        <v>3</v>
      </c>
      <c r="D14" s="8">
        <v>16</v>
      </c>
      <c r="E14" s="9">
        <f t="shared" si="0"/>
        <v>0.22402632651568435</v>
      </c>
      <c r="F14" s="10">
        <f t="shared" si="1"/>
        <v>4.0251764314518801E-11</v>
      </c>
      <c r="G14" s="10"/>
      <c r="H14" s="11">
        <f t="shared" si="4"/>
        <v>-23.935867279123563</v>
      </c>
      <c r="I14" s="12">
        <f t="shared" si="2"/>
        <v>-0.10810765048469406</v>
      </c>
      <c r="J14" s="9">
        <f t="shared" si="3"/>
        <v>-5.2615050510121479</v>
      </c>
      <c r="K14" s="34"/>
      <c r="L14" s="34"/>
      <c r="N14" s="3">
        <v>3</v>
      </c>
      <c r="O14" s="9">
        <v>2.9810623260221507</v>
      </c>
      <c r="P14" s="9">
        <v>3.8833292307277792E-2</v>
      </c>
      <c r="Q14" s="9">
        <v>3.0198956183294285</v>
      </c>
    </row>
    <row r="15" spans="2:18" ht="14" x14ac:dyDescent="0.2">
      <c r="B15" s="3">
        <v>5</v>
      </c>
      <c r="C15" s="3">
        <v>4</v>
      </c>
      <c r="D15" s="8">
        <v>18</v>
      </c>
      <c r="E15" s="9">
        <f t="shared" si="0"/>
        <v>0.16916273147736269</v>
      </c>
      <c r="F15" s="10">
        <f t="shared" si="1"/>
        <v>1.2867210441120241E-14</v>
      </c>
      <c r="G15" s="10"/>
      <c r="H15" s="11">
        <f t="shared" si="4"/>
        <v>-31.984094145737803</v>
      </c>
      <c r="I15" s="12">
        <f t="shared" si="2"/>
        <v>5.8378385242729589</v>
      </c>
      <c r="J15" s="9">
        <f t="shared" si="3"/>
        <v>-7.8922575765182224</v>
      </c>
      <c r="K15" s="34"/>
      <c r="L15" s="34"/>
      <c r="N15" s="3">
        <v>4</v>
      </c>
      <c r="O15" s="9">
        <v>3.0198956183294285</v>
      </c>
      <c r="P15" s="9">
        <v>5.1245796011234891E-4</v>
      </c>
      <c r="Q15" s="51">
        <v>3.0204080762895411</v>
      </c>
    </row>
    <row r="16" spans="2:18" ht="14" x14ac:dyDescent="0.2">
      <c r="B16" s="3">
        <v>6</v>
      </c>
      <c r="C16" s="3">
        <v>5</v>
      </c>
      <c r="D16" s="8">
        <v>9</v>
      </c>
      <c r="E16" s="9">
        <f t="shared" si="0"/>
        <v>0.10218809607228499</v>
      </c>
      <c r="F16" s="10">
        <f t="shared" si="1"/>
        <v>1.2150741137310171E-9</v>
      </c>
      <c r="G16" s="10"/>
      <c r="H16" s="11">
        <f t="shared" si="4"/>
        <v>-20.528460763058689</v>
      </c>
      <c r="I16" s="12">
        <f t="shared" si="2"/>
        <v>5.8986490776705995</v>
      </c>
      <c r="J16" s="9">
        <f t="shared" si="3"/>
        <v>-4.9326609853238885</v>
      </c>
      <c r="K16" s="34"/>
      <c r="L16" s="34"/>
      <c r="N16" s="15">
        <v>5</v>
      </c>
      <c r="O16" s="50">
        <v>3.0204080762895411</v>
      </c>
      <c r="P16" s="20">
        <v>8.6975762605012851E-8</v>
      </c>
      <c r="Q16" s="20">
        <v>3.0204081632653037</v>
      </c>
      <c r="R16" s="49" t="s">
        <v>51</v>
      </c>
    </row>
    <row r="17" spans="2:13" ht="14" x14ac:dyDescent="0.2">
      <c r="B17" s="3">
        <v>7</v>
      </c>
      <c r="C17" s="3">
        <v>6</v>
      </c>
      <c r="D17" s="8">
        <v>3</v>
      </c>
      <c r="E17" s="9">
        <f t="shared" si="0"/>
        <v>5.144162511289687E-2</v>
      </c>
      <c r="F17" s="10">
        <f t="shared" si="1"/>
        <v>1.3612692689656244E-4</v>
      </c>
      <c r="G17" s="10"/>
      <c r="H17" s="11">
        <f t="shared" si="4"/>
        <v>-8.9019228214646873</v>
      </c>
      <c r="I17" s="12">
        <f t="shared" si="2"/>
        <v>2.9594596310682397</v>
      </c>
      <c r="J17" s="9">
        <f t="shared" si="3"/>
        <v>-1.9730643941295556</v>
      </c>
      <c r="K17" s="34"/>
      <c r="L17" s="34"/>
    </row>
    <row r="18" spans="2:13" ht="14" x14ac:dyDescent="0.2">
      <c r="B18" s="3">
        <v>8</v>
      </c>
      <c r="C18" s="3">
        <v>7</v>
      </c>
      <c r="D18" s="8">
        <v>5</v>
      </c>
      <c r="E18" s="9">
        <f t="shared" si="0"/>
        <v>2.2196385706921815E-2</v>
      </c>
      <c r="F18" s="10">
        <f t="shared" si="1"/>
        <v>5.3877981242289045E-9</v>
      </c>
      <c r="G18" s="10"/>
      <c r="H18" s="11">
        <f t="shared" si="4"/>
        <v>-19.039129046763755</v>
      </c>
      <c r="I18" s="12">
        <f t="shared" si="2"/>
        <v>6.5878381715215761</v>
      </c>
      <c r="J18" s="9">
        <f t="shared" si="3"/>
        <v>-3.8365140996963576</v>
      </c>
      <c r="K18" s="34"/>
      <c r="L18" s="34"/>
    </row>
    <row r="19" spans="2:13" ht="14" x14ac:dyDescent="0.2">
      <c r="B19" s="15">
        <v>9</v>
      </c>
      <c r="C19" s="15">
        <v>9</v>
      </c>
      <c r="D19" s="17">
        <v>1</v>
      </c>
      <c r="E19" s="20">
        <f t="shared" si="0"/>
        <v>2.8124254044828161E-3</v>
      </c>
      <c r="F19" s="19">
        <f t="shared" si="1"/>
        <v>2.8124254044828161E-3</v>
      </c>
      <c r="G19" s="19"/>
      <c r="H19" s="21">
        <f t="shared" si="4"/>
        <v>-5.8737080346538901</v>
      </c>
      <c r="I19" s="18">
        <f t="shared" si="2"/>
        <v>1.9797298155341196</v>
      </c>
      <c r="J19" s="20">
        <f t="shared" si="3"/>
        <v>-0.98653219706477768</v>
      </c>
      <c r="K19" s="35"/>
      <c r="L19" s="34"/>
    </row>
    <row r="20" spans="2:13" ht="14" x14ac:dyDescent="0.2">
      <c r="B20" s="40"/>
      <c r="C20" s="40"/>
      <c r="D20" s="41"/>
      <c r="E20" s="53" t="s">
        <v>49</v>
      </c>
      <c r="F20" s="54"/>
      <c r="G20" s="54"/>
      <c r="H20" s="54"/>
      <c r="I20" s="43"/>
      <c r="J20" s="42"/>
      <c r="K20" s="44"/>
      <c r="L20" s="34"/>
    </row>
    <row r="21" spans="2:13" x14ac:dyDescent="0.2">
      <c r="F21" s="3"/>
      <c r="G21" s="3"/>
      <c r="H21" s="3"/>
    </row>
    <row r="22" spans="2:13" ht="14" x14ac:dyDescent="0.2">
      <c r="E22" s="38" t="s">
        <v>46</v>
      </c>
      <c r="F22" s="3"/>
      <c r="G22" s="3"/>
      <c r="H22" s="3"/>
    </row>
    <row r="23" spans="2:13" x14ac:dyDescent="0.2">
      <c r="D23" s="1" t="s">
        <v>10</v>
      </c>
      <c r="E23" s="1" t="s">
        <v>1</v>
      </c>
      <c r="F23" s="1" t="s">
        <v>12</v>
      </c>
      <c r="G23" s="1"/>
      <c r="H23" s="14" t="s">
        <v>25</v>
      </c>
      <c r="I23" s="1" t="s">
        <v>2</v>
      </c>
      <c r="J23" s="1" t="s">
        <v>13</v>
      </c>
      <c r="K23" s="2" t="s">
        <v>5</v>
      </c>
      <c r="M23" s="1" t="s">
        <v>16</v>
      </c>
    </row>
    <row r="24" spans="2:13" ht="15.5" x14ac:dyDescent="0.2">
      <c r="D24" s="24" t="s">
        <v>11</v>
      </c>
      <c r="E24" s="15" t="s">
        <v>3</v>
      </c>
      <c r="F24" s="24" t="s">
        <v>15</v>
      </c>
      <c r="G24" s="3"/>
      <c r="H24" s="25" t="s">
        <v>8</v>
      </c>
      <c r="I24" s="33" t="s">
        <v>31</v>
      </c>
      <c r="J24" s="24" t="s">
        <v>32</v>
      </c>
      <c r="K24" s="15" t="s">
        <v>4</v>
      </c>
      <c r="M24" s="24" t="s">
        <v>17</v>
      </c>
    </row>
    <row r="25" spans="2:13" ht="13.5" thickBot="1" x14ac:dyDescent="0.25">
      <c r="D25" s="20">
        <v>3.0204080762895411</v>
      </c>
      <c r="E25" s="28">
        <v>8.6975762605012851E-8</v>
      </c>
      <c r="F25" s="29">
        <v>3.0204081632653037</v>
      </c>
      <c r="G25" s="28"/>
      <c r="H25" s="30">
        <v>-190.95173596151528</v>
      </c>
      <c r="I25" s="28">
        <v>2.8220110546151034E-6</v>
      </c>
      <c r="J25" s="28">
        <v>-32.445947814574915</v>
      </c>
      <c r="K25" s="31">
        <v>3.0820489686875289E-2</v>
      </c>
      <c r="M25" s="18">
        <v>0.17555765345571034</v>
      </c>
    </row>
    <row r="26" spans="2:13" ht="13.5" thickTop="1" x14ac:dyDescent="0.2"/>
  </sheetData>
  <mergeCells count="1">
    <mergeCell ref="E20:H20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96584-4C48-4479-9C82-75460BB44570}">
  <dimension ref="C5:I14"/>
  <sheetViews>
    <sheetView workbookViewId="0"/>
  </sheetViews>
  <sheetFormatPr defaultColWidth="8.7265625" defaultRowHeight="13" x14ac:dyDescent="0.2"/>
  <cols>
    <col min="1" max="1" width="8.7265625" style="4"/>
    <col min="2" max="5" width="6.90625" style="4" customWidth="1"/>
    <col min="6" max="6" width="3" style="4" customWidth="1"/>
    <col min="7" max="7" width="13.36328125" style="4" customWidth="1"/>
    <col min="8" max="8" width="8.453125" style="4" customWidth="1"/>
    <col min="9" max="9" width="35.6328125" style="4" customWidth="1"/>
    <col min="10" max="12" width="6.90625" style="4" customWidth="1"/>
    <col min="13" max="13" width="7.6328125" style="4" customWidth="1"/>
    <col min="14" max="19" width="6.90625" style="4" customWidth="1"/>
    <col min="20" max="16384" width="8.7265625" style="4"/>
  </cols>
  <sheetData>
    <row r="5" spans="3:9" x14ac:dyDescent="0.2">
      <c r="C5" s="5" t="s">
        <v>9</v>
      </c>
      <c r="D5" s="6" t="s">
        <v>18</v>
      </c>
      <c r="E5" s="6" t="s">
        <v>19</v>
      </c>
    </row>
    <row r="6" spans="3:9" ht="17" customHeight="1" x14ac:dyDescent="0.2">
      <c r="C6" s="3">
        <v>1</v>
      </c>
      <c r="D6" s="3">
        <v>0</v>
      </c>
      <c r="E6" s="8">
        <v>3</v>
      </c>
      <c r="G6" s="16" t="s">
        <v>35</v>
      </c>
      <c r="H6" s="32">
        <f>SUM(E6:E14)</f>
        <v>98</v>
      </c>
      <c r="I6" s="37" t="s">
        <v>36</v>
      </c>
    </row>
    <row r="7" spans="3:9" ht="17" customHeight="1" x14ac:dyDescent="0.2">
      <c r="C7" s="3">
        <v>2</v>
      </c>
      <c r="D7" s="3">
        <v>1</v>
      </c>
      <c r="E7" s="8">
        <v>17</v>
      </c>
      <c r="G7" s="16" t="s">
        <v>38</v>
      </c>
      <c r="H7" s="12">
        <f>SUMPRODUCT(D6:D14,E6:E14)/H6</f>
        <v>3.0204081632653059</v>
      </c>
      <c r="I7" s="37" t="s">
        <v>37</v>
      </c>
    </row>
    <row r="8" spans="3:9" ht="17" customHeight="1" x14ac:dyDescent="0.2">
      <c r="C8" s="3">
        <v>3</v>
      </c>
      <c r="D8" s="3">
        <v>2</v>
      </c>
      <c r="E8" s="8">
        <v>26</v>
      </c>
      <c r="G8" s="16" t="s">
        <v>39</v>
      </c>
      <c r="H8" s="12">
        <f>SUMPRODUCT(E6:E14,(D6:D14-H7)^2)</f>
        <v>317.9591836734694</v>
      </c>
      <c r="I8" s="37" t="s">
        <v>44</v>
      </c>
    </row>
    <row r="9" spans="3:9" ht="17" customHeight="1" x14ac:dyDescent="0.2">
      <c r="C9" s="3">
        <v>4</v>
      </c>
      <c r="D9" s="3">
        <v>3</v>
      </c>
      <c r="E9" s="8">
        <v>16</v>
      </c>
      <c r="G9" s="16" t="s">
        <v>40</v>
      </c>
      <c r="H9" s="12">
        <f>H8/(H6-1)</f>
        <v>3.277929728592468</v>
      </c>
      <c r="I9" s="37" t="s">
        <v>41</v>
      </c>
    </row>
    <row r="10" spans="3:9" ht="17" customHeight="1" x14ac:dyDescent="0.2">
      <c r="C10" s="3">
        <v>5</v>
      </c>
      <c r="D10" s="3">
        <v>4</v>
      </c>
      <c r="E10" s="8">
        <v>18</v>
      </c>
      <c r="G10" s="16" t="s">
        <v>43</v>
      </c>
      <c r="H10" s="12">
        <f>SQRT(H9/H6)</f>
        <v>0.18288866158583433</v>
      </c>
      <c r="I10" s="37" t="s">
        <v>42</v>
      </c>
    </row>
    <row r="11" spans="3:9" x14ac:dyDescent="0.2">
      <c r="C11" s="3">
        <v>6</v>
      </c>
      <c r="D11" s="3">
        <v>5</v>
      </c>
      <c r="E11" s="8">
        <v>9</v>
      </c>
    </row>
    <row r="12" spans="3:9" x14ac:dyDescent="0.2">
      <c r="C12" s="3">
        <v>7</v>
      </c>
      <c r="D12" s="3">
        <v>6</v>
      </c>
      <c r="E12" s="8">
        <v>3</v>
      </c>
    </row>
    <row r="13" spans="3:9" x14ac:dyDescent="0.2">
      <c r="C13" s="3">
        <v>8</v>
      </c>
      <c r="D13" s="3">
        <v>7</v>
      </c>
      <c r="E13" s="8">
        <v>5</v>
      </c>
      <c r="H13" s="36"/>
    </row>
    <row r="14" spans="3:9" x14ac:dyDescent="0.2">
      <c r="C14" s="15">
        <v>9</v>
      </c>
      <c r="D14" s="15">
        <v>9</v>
      </c>
      <c r="E14" s="17"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ニュウトン</vt:lpstr>
      <vt:lpstr>SE</vt:lpstr>
      <vt:lpstr>ニュウトン!_Ref12118059</vt:lpstr>
      <vt:lpstr>ニュウトン!_Ref12118089</vt:lpstr>
      <vt:lpstr>ニュウトン!_Ref12118105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2018-08-18T04:05:59Z</dcterms:created>
  <dcterms:modified xsi:type="dcterms:W3CDTF">2020-04-27T07:15:03Z</dcterms:modified>
</cp:coreProperties>
</file>