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E2725236-68DF-489C-A248-AFE5EECEE3F5}" xr6:coauthVersionLast="45" xr6:coauthVersionMax="45" xr10:uidLastSave="{00000000-0000-0000-0000-000000000000}"/>
  <bookViews>
    <workbookView xWindow="1430" yWindow="90" windowWidth="17490" windowHeight="9980" xr2:uid="{5CBCDB16-41DB-4E6E-B88D-C4DF72313A86}"/>
  </bookViews>
  <sheets>
    <sheet name="01形式ポアソン" sheetId="9" r:id="rId1"/>
    <sheet name="0.5形式ポアソン" sheetId="10" r:id="rId2"/>
  </sheets>
  <definedNames>
    <definedName name="_Ref12120140" localSheetId="0">'01形式ポアソン'!$C$2</definedName>
    <definedName name="_Ref12120243" localSheetId="1">'0.5形式ポアソン'!$D$2</definedName>
    <definedName name="solver_adj" localSheetId="1" hidden="1">'0.5形式ポアソン'!$N$5</definedName>
    <definedName name="solver_adj" localSheetId="0" hidden="1">'01形式ポアソン'!$N$5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est" localSheetId="0" hidden="1">1</definedName>
    <definedName name="solver_itr" localSheetId="1" hidden="1">2147483647</definedName>
    <definedName name="solver_itr" localSheetId="0" hidden="1">2147483647</definedName>
    <definedName name="solver_mip" localSheetId="1" hidden="1">2147483647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2</definedName>
    <definedName name="solver_neg" localSheetId="0" hidden="1">2</definedName>
    <definedName name="solver_nod" localSheetId="1" hidden="1">2147483647</definedName>
    <definedName name="solver_nod" localSheetId="0" hidden="1">2147483647</definedName>
    <definedName name="solver_num" localSheetId="1" hidden="1">0</definedName>
    <definedName name="solver_num" localSheetId="0" hidden="1">0</definedName>
    <definedName name="solver_nwt" localSheetId="1" hidden="1">1</definedName>
    <definedName name="solver_nwt" localSheetId="0" hidden="1">1</definedName>
    <definedName name="solver_opt" localSheetId="1" hidden="1">'0.5形式ポアソン'!$O$20</definedName>
    <definedName name="solver_opt" localSheetId="0" hidden="1">'01形式ポアソン'!$O$20</definedName>
    <definedName name="solver_pre" localSheetId="1" hidden="1">0.000001</definedName>
    <definedName name="solver_pre" localSheetId="0" hidden="1">0.000001</definedName>
    <definedName name="solver_rbv" localSheetId="1" hidden="1">1</definedName>
    <definedName name="solver_rbv" localSheetId="0" hidden="1">1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1</definedName>
    <definedName name="solver_scl" localSheetId="0" hidden="1">1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tim" localSheetId="1" hidden="1">2147483647</definedName>
    <definedName name="solver_tim" localSheetId="0" hidden="1">2147483647</definedName>
    <definedName name="solver_tol" localSheetId="1" hidden="1">0.01</definedName>
    <definedName name="solver_tol" localSheetId="0" hidden="1">0.01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9" i="10" l="1"/>
  <c r="O19" i="10" s="1"/>
  <c r="K19" i="10"/>
  <c r="L19" i="10" s="1"/>
  <c r="H19" i="10"/>
  <c r="I19" i="10" s="1"/>
  <c r="N18" i="10"/>
  <c r="O18" i="10" s="1"/>
  <c r="K18" i="10"/>
  <c r="L18" i="10" s="1"/>
  <c r="H18" i="10"/>
  <c r="I18" i="10" s="1"/>
  <c r="N17" i="10"/>
  <c r="O17" i="10" s="1"/>
  <c r="K17" i="10"/>
  <c r="L17" i="10" s="1"/>
  <c r="H17" i="10"/>
  <c r="I17" i="10" s="1"/>
  <c r="N16" i="10"/>
  <c r="O16" i="10" s="1"/>
  <c r="K16" i="10"/>
  <c r="L16" i="10" s="1"/>
  <c r="H16" i="10"/>
  <c r="I16" i="10" s="1"/>
  <c r="N15" i="10"/>
  <c r="O15" i="10" s="1"/>
  <c r="K15" i="10"/>
  <c r="L15" i="10" s="1"/>
  <c r="H15" i="10"/>
  <c r="I15" i="10" s="1"/>
  <c r="N14" i="10"/>
  <c r="O14" i="10" s="1"/>
  <c r="K14" i="10"/>
  <c r="L14" i="10" s="1"/>
  <c r="H14" i="10"/>
  <c r="I14" i="10" s="1"/>
  <c r="N13" i="10"/>
  <c r="O13" i="10" s="1"/>
  <c r="K13" i="10"/>
  <c r="L13" i="10" s="1"/>
  <c r="H13" i="10"/>
  <c r="I13" i="10" s="1"/>
  <c r="N12" i="10"/>
  <c r="O12" i="10" s="1"/>
  <c r="K12" i="10"/>
  <c r="L12" i="10" s="1"/>
  <c r="H12" i="10"/>
  <c r="I12" i="10" s="1"/>
  <c r="N11" i="10"/>
  <c r="O11" i="10" s="1"/>
  <c r="K11" i="10"/>
  <c r="L11" i="10" s="1"/>
  <c r="H11" i="10"/>
  <c r="I11" i="10" s="1"/>
  <c r="N10" i="10"/>
  <c r="O10" i="10" s="1"/>
  <c r="K10" i="10"/>
  <c r="L10" i="10" s="1"/>
  <c r="H10" i="10"/>
  <c r="I10" i="10" s="1"/>
  <c r="N9" i="10"/>
  <c r="O9" i="10" s="1"/>
  <c r="K9" i="10"/>
  <c r="L9" i="10" s="1"/>
  <c r="H9" i="10"/>
  <c r="I9" i="10" s="1"/>
  <c r="N8" i="10"/>
  <c r="O8" i="10" s="1"/>
  <c r="K8" i="10"/>
  <c r="L8" i="10" s="1"/>
  <c r="H8" i="10"/>
  <c r="I8" i="10" s="1"/>
  <c r="N8" i="9"/>
  <c r="O8" i="9" s="1"/>
  <c r="N9" i="9"/>
  <c r="O9" i="9" s="1"/>
  <c r="N10" i="9"/>
  <c r="N11" i="9"/>
  <c r="O11" i="9" s="1"/>
  <c r="N12" i="9"/>
  <c r="N13" i="9"/>
  <c r="O13" i="9" s="1"/>
  <c r="N14" i="9"/>
  <c r="O14" i="9" s="1"/>
  <c r="N15" i="9"/>
  <c r="O15" i="9" s="1"/>
  <c r="N16" i="9"/>
  <c r="O16" i="9" s="1"/>
  <c r="N17" i="9"/>
  <c r="O17" i="9" s="1"/>
  <c r="N18" i="9"/>
  <c r="O18" i="9" s="1"/>
  <c r="N19" i="9"/>
  <c r="O19" i="9" s="1"/>
  <c r="O10" i="9"/>
  <c r="O12" i="9"/>
  <c r="O20" i="10" l="1"/>
  <c r="I20" i="10"/>
  <c r="L20" i="10"/>
  <c r="H8" i="9"/>
  <c r="K9" i="9"/>
  <c r="L9" i="9" s="1"/>
  <c r="K10" i="9"/>
  <c r="L10" i="9" s="1"/>
  <c r="K11" i="9"/>
  <c r="L11" i="9" s="1"/>
  <c r="K12" i="9"/>
  <c r="L12" i="9" s="1"/>
  <c r="K13" i="9"/>
  <c r="L13" i="9" s="1"/>
  <c r="K14" i="9"/>
  <c r="L14" i="9" s="1"/>
  <c r="K15" i="9"/>
  <c r="L15" i="9" s="1"/>
  <c r="K16" i="9"/>
  <c r="L16" i="9" s="1"/>
  <c r="K17" i="9"/>
  <c r="L17" i="9" s="1"/>
  <c r="K18" i="9"/>
  <c r="L18" i="9" s="1"/>
  <c r="K19" i="9"/>
  <c r="L19" i="9" s="1"/>
  <c r="K8" i="9"/>
  <c r="L8" i="9" s="1"/>
  <c r="H9" i="9"/>
  <c r="I9" i="9" s="1"/>
  <c r="H10" i="9"/>
  <c r="I10" i="9" s="1"/>
  <c r="H11" i="9"/>
  <c r="I11" i="9" s="1"/>
  <c r="H12" i="9"/>
  <c r="I12" i="9" s="1"/>
  <c r="H13" i="9"/>
  <c r="I13" i="9" s="1"/>
  <c r="H14" i="9"/>
  <c r="I14" i="9" s="1"/>
  <c r="H15" i="9"/>
  <c r="I15" i="9" s="1"/>
  <c r="H16" i="9"/>
  <c r="I16" i="9" s="1"/>
  <c r="H17" i="9"/>
  <c r="I17" i="9" s="1"/>
  <c r="H18" i="9"/>
  <c r="I18" i="9" s="1"/>
  <c r="H19" i="9"/>
  <c r="I19" i="9" s="1"/>
  <c r="O21" i="10" l="1"/>
  <c r="O22" i="10" s="1"/>
  <c r="L21" i="10"/>
  <c r="L22" i="10" s="1"/>
  <c r="L20" i="9"/>
  <c r="I8" i="9"/>
  <c r="I20" i="9" s="1"/>
  <c r="L21" i="9" s="1"/>
  <c r="L22" i="9" s="1"/>
  <c r="O20" i="9"/>
  <c r="O21" i="9" l="1"/>
  <c r="O22" i="9" s="1"/>
</calcChain>
</file>

<file path=xl/sharedStrings.xml><?xml version="1.0" encoding="utf-8"?>
<sst xmlns="http://schemas.openxmlformats.org/spreadsheetml/2006/main" count="60" uniqueCount="24">
  <si>
    <t>i</t>
    <phoneticPr fontId="1"/>
  </si>
  <si>
    <t>n</t>
  </si>
  <si>
    <t xml:space="preserve">y </t>
    <phoneticPr fontId="1"/>
  </si>
  <si>
    <r>
      <rPr>
        <sz val="10"/>
        <color theme="1"/>
        <rFont val="ＭＳ Ｐ明朝"/>
        <family val="1"/>
        <charset val="128"/>
      </rPr>
      <t>完全モデル</t>
    </r>
    <rPh sb="0" eb="2">
      <t>カンゼン</t>
    </rPh>
    <phoneticPr fontId="1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</si>
  <si>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0</t>
    </r>
    <phoneticPr fontId="1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</si>
  <si>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r>
      <rPr>
        <sz val="11"/>
        <color theme="1"/>
        <rFont val="ＭＳ Ｐ明朝"/>
        <family val="2"/>
        <charset val="128"/>
      </rPr>
      <t/>
    </r>
  </si>
  <si>
    <r>
      <t>ln</t>
    </r>
    <r>
      <rPr>
        <i/>
        <sz val="10"/>
        <color theme="1"/>
        <rFont val="Times New Roman"/>
        <family val="1"/>
      </rPr>
      <t>L</t>
    </r>
    <r>
      <rPr>
        <i/>
        <vertAlign val="subscript"/>
        <sz val="10"/>
        <color theme="1"/>
        <rFont val="Times New Roman"/>
        <family val="1"/>
      </rPr>
      <t>i</t>
    </r>
    <phoneticPr fontId="1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</si>
  <si>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縮小モデル</t>
    </r>
    <rPh sb="3" eb="5">
      <t>シュクショウ</t>
    </rPh>
    <phoneticPr fontId="1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</si>
  <si>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0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縮小モデル</t>
    </r>
    <rPh sb="3" eb="5">
      <t>シュクショウ</t>
    </rPh>
    <phoneticPr fontId="1"/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</si>
  <si>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sz val="10"/>
        <color theme="1"/>
        <rFont val="Times New Roman"/>
        <family val="1"/>
      </rPr>
      <t>=</t>
    </r>
    <phoneticPr fontId="1"/>
  </si>
  <si>
    <r>
      <rPr>
        <sz val="10"/>
        <color theme="1"/>
        <rFont val="ＭＳ Ｐ明朝"/>
        <family val="1"/>
        <charset val="128"/>
      </rPr>
      <t>切片</t>
    </r>
    <rPh sb="0" eb="2">
      <t>セッペン</t>
    </rPh>
    <phoneticPr fontId="1"/>
  </si>
  <si>
    <r>
      <rPr>
        <sz val="10"/>
        <color theme="1"/>
        <rFont val="ＭＳ Ｐ明朝"/>
        <family val="1"/>
        <charset val="128"/>
      </rPr>
      <t>満新</t>
    </r>
    <phoneticPr fontId="1"/>
  </si>
  <si>
    <r>
      <rPr>
        <sz val="10"/>
        <color theme="1"/>
        <rFont val="ＭＳ Ｐ明朝"/>
        <family val="1"/>
        <charset val="128"/>
      </rPr>
      <t>件数</t>
    </r>
    <phoneticPr fontId="1"/>
  </si>
  <si>
    <r>
      <rPr>
        <sz val="10"/>
        <color theme="1"/>
        <rFont val="ＭＳ Ｐ明朝"/>
        <family val="1"/>
        <charset val="128"/>
      </rPr>
      <t>日数</t>
    </r>
    <rPh sb="0" eb="2">
      <t>ニッスウ</t>
    </rPh>
    <phoneticPr fontId="1"/>
  </si>
  <si>
    <r>
      <rPr>
        <sz val="10"/>
        <color theme="1"/>
        <rFont val="ＭＳ Ｐ明朝"/>
        <family val="1"/>
        <charset val="128"/>
      </rPr>
      <t>対数尤度の差</t>
    </r>
    <r>
      <rPr>
        <sz val="10"/>
        <color theme="1"/>
        <rFont val="Times New Roman"/>
        <family val="1"/>
      </rPr>
      <t>=</t>
    </r>
    <rPh sb="0" eb="2">
      <t>タイスウ</t>
    </rPh>
    <rPh sb="2" eb="4">
      <t>ユウド</t>
    </rPh>
    <rPh sb="5" eb="6">
      <t>サ</t>
    </rPh>
    <phoneticPr fontId="1"/>
  </si>
  <si>
    <r>
      <t>2</t>
    </r>
    <r>
      <rPr>
        <sz val="10"/>
        <color theme="1"/>
        <rFont val="ＭＳ Ｐ明朝"/>
        <family val="1"/>
        <charset val="128"/>
      </rPr>
      <t>倍の差</t>
    </r>
    <r>
      <rPr>
        <sz val="10"/>
        <color theme="1"/>
        <rFont val="Times New Roman"/>
        <family val="1"/>
      </rPr>
      <t>=</t>
    </r>
    <rPh sb="1" eb="2">
      <t>バイ</t>
    </rPh>
    <rPh sb="3" eb="4">
      <t>サ</t>
    </rPh>
    <phoneticPr fontId="1"/>
  </si>
  <si>
    <r>
      <rPr>
        <sz val="10"/>
        <color theme="1"/>
        <rFont val="ＭＳ Ｐ明朝"/>
        <family val="1"/>
        <charset val="128"/>
      </rPr>
      <t>完全</t>
    </r>
    <r>
      <rPr>
        <i/>
        <sz val="10"/>
        <color theme="1"/>
        <rFont val="Times New Roman"/>
        <family val="1"/>
      </rPr>
      <t>β</t>
    </r>
    <r>
      <rPr>
        <vertAlign val="subscript"/>
        <sz val="10"/>
        <color theme="1"/>
        <rFont val="Times New Roman"/>
        <family val="1"/>
      </rPr>
      <t>0</t>
    </r>
    <r>
      <rPr>
        <sz val="10"/>
        <color theme="1"/>
        <rFont val="Times New Roman"/>
        <family val="1"/>
      </rPr>
      <t>^=</t>
    </r>
    <rPh sb="0" eb="2">
      <t>カンゼン</t>
    </rPh>
    <phoneticPr fontId="1"/>
  </si>
  <si>
    <r>
      <rPr>
        <sz val="10"/>
        <color theme="1"/>
        <rFont val="ＭＳ Ｐ明朝"/>
        <family val="1"/>
        <charset val="128"/>
      </rPr>
      <t>完全</t>
    </r>
    <r>
      <rPr>
        <i/>
        <sz val="10"/>
        <color theme="1"/>
        <rFont val="Times New Roman"/>
        <family val="1"/>
      </rPr>
      <t>β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^=</t>
    </r>
    <phoneticPr fontId="1"/>
  </si>
  <si>
    <r>
      <rPr>
        <sz val="10"/>
        <color theme="1"/>
        <rFont val="ＭＳ Ｐ明朝"/>
        <family val="1"/>
        <charset val="128"/>
      </rPr>
      <t>縮小</t>
    </r>
    <r>
      <rPr>
        <i/>
        <sz val="10"/>
        <color theme="1"/>
        <rFont val="Times New Roman"/>
        <family val="1"/>
      </rPr>
      <t>β</t>
    </r>
    <r>
      <rPr>
        <vertAlign val="subscript"/>
        <sz val="10"/>
        <color theme="1"/>
        <rFont val="Times New Roman"/>
        <family val="1"/>
      </rPr>
      <t>0</t>
    </r>
    <r>
      <rPr>
        <sz val="10"/>
        <color theme="1"/>
        <rFont val="Times New Roman"/>
        <family val="1"/>
      </rPr>
      <t>^=</t>
    </r>
    <rPh sb="0" eb="2">
      <t>シュクショウ</t>
    </rPh>
    <phoneticPr fontId="1"/>
  </si>
  <si>
    <r>
      <rPr>
        <sz val="10"/>
        <color theme="1"/>
        <rFont val="ＭＳ Ｐ明朝"/>
        <family val="1"/>
        <charset val="128"/>
      </rPr>
      <t>縮小</t>
    </r>
    <r>
      <rPr>
        <i/>
        <sz val="10"/>
        <color theme="1"/>
        <rFont val="Times New Roman"/>
        <family val="1"/>
      </rPr>
      <t>β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^=</t>
    </r>
    <phoneticPr fontId="1"/>
  </si>
  <si>
    <r>
      <t>y</t>
    </r>
    <r>
      <rPr>
        <sz val="10"/>
        <color theme="1"/>
        <rFont val="Times New Roman"/>
        <family val="1"/>
      </rPr>
      <t>^</t>
    </r>
    <phoneticPr fontId="1"/>
  </si>
  <si>
    <r>
      <rPr>
        <b/>
        <sz val="10"/>
        <color theme="1"/>
        <rFont val="ＭＳ Ｐ明朝"/>
        <family val="1"/>
        <charset val="128"/>
      </rPr>
      <t>－</t>
    </r>
    <phoneticPr fontId="1"/>
  </si>
  <si>
    <r>
      <t>表</t>
    </r>
    <r>
      <rPr>
        <sz val="11"/>
        <color theme="1"/>
        <rFont val="Times New Roman"/>
        <family val="1"/>
      </rPr>
      <t xml:space="preserve">3.11  </t>
    </r>
    <r>
      <rPr>
        <sz val="11"/>
        <color theme="1"/>
        <rFont val="ＭＳ 明朝"/>
        <family val="1"/>
        <charset val="128"/>
      </rPr>
      <t>犯罪件数に対する（</t>
    </r>
    <r>
      <rPr>
        <sz val="11"/>
        <color theme="1"/>
        <rFont val="Times New Roman"/>
        <family val="1"/>
      </rPr>
      <t>0</t>
    </r>
    <r>
      <rPr>
        <sz val="11"/>
        <color theme="1"/>
        <rFont val="ＭＳ 明朝"/>
        <family val="1"/>
        <charset val="128"/>
      </rPr>
      <t>，</t>
    </r>
    <r>
      <rPr>
        <sz val="11"/>
        <color theme="1"/>
        <rFont val="Times New Roman"/>
        <family val="1"/>
      </rPr>
      <t>1</t>
    </r>
    <r>
      <rPr>
        <sz val="11"/>
        <color theme="1"/>
        <rFont val="ＭＳ 明朝"/>
        <family val="1"/>
        <charset val="128"/>
      </rPr>
      <t>）形式でのポアソン回帰</t>
    </r>
  </si>
  <si>
    <r>
      <t>表</t>
    </r>
    <r>
      <rPr>
        <sz val="11"/>
        <color theme="1"/>
        <rFont val="Times New Roman"/>
        <family val="1"/>
      </rPr>
      <t xml:space="preserve">3.12  </t>
    </r>
    <r>
      <rPr>
        <sz val="11"/>
        <color theme="1"/>
        <rFont val="ＭＳ 明朝"/>
        <family val="1"/>
        <charset val="128"/>
      </rPr>
      <t>犯罪件数に対する（</t>
    </r>
    <r>
      <rPr>
        <sz val="11"/>
        <color theme="1"/>
        <rFont val="Times New Roman"/>
        <family val="1"/>
      </rPr>
      <t>0.5</t>
    </r>
    <r>
      <rPr>
        <sz val="11"/>
        <color theme="1"/>
        <rFont val="ＭＳ 明朝"/>
        <family val="1"/>
        <charset val="128"/>
      </rPr>
      <t>，</t>
    </r>
    <r>
      <rPr>
        <sz val="11"/>
        <color theme="1"/>
        <rFont val="Times New Roman"/>
        <family val="1"/>
      </rPr>
      <t>1.5</t>
    </r>
    <r>
      <rPr>
        <sz val="11"/>
        <color theme="1"/>
        <rFont val="ＭＳ 明朝"/>
        <family val="1"/>
        <charset val="128"/>
      </rPr>
      <t>）形式でのポアソン回帰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</si>
</sst>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_ "/>
  </numFmts>
  <fonts count="12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theme="1"/>
      <name val="Times New Roman"/>
      <family val="1"/>
    </font>
    <font>
      <i/>
      <vertAlign val="subscript"/>
      <sz val="10"/>
      <color theme="1"/>
      <name val="Times New Roman"/>
      <family val="1"/>
    </font>
    <font>
      <sz val="10"/>
      <color theme="1"/>
      <name val="Times New Roman"/>
      <family val="1"/>
      <charset val="128"/>
    </font>
    <font>
      <vertAlign val="subscript"/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>
      <alignment vertical="center"/>
    </xf>
    <xf numFmtId="176" fontId="3" fillId="0" borderId="0" xfId="0" applyNumberFormat="1" applyFont="1">
      <alignment vertical="center"/>
    </xf>
    <xf numFmtId="176" fontId="3" fillId="0" borderId="2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Alignment="1">
      <alignment horizontal="right" vertical="center"/>
    </xf>
    <xf numFmtId="177" fontId="3" fillId="0" borderId="2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3" fillId="0" borderId="0" xfId="0" applyNumberFormat="1" applyFont="1" applyAlignment="1">
      <alignment horizontal="center" vertical="center"/>
    </xf>
    <xf numFmtId="176" fontId="3" fillId="0" borderId="1" xfId="0" applyNumberFormat="1" applyFont="1" applyBorder="1">
      <alignment vertical="center"/>
    </xf>
    <xf numFmtId="0" fontId="4" fillId="0" borderId="2" xfId="0" applyFont="1" applyBorder="1" applyAlignment="1">
      <alignment horizontal="right" vertical="center"/>
    </xf>
    <xf numFmtId="176" fontId="4" fillId="0" borderId="2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0" xfId="0" applyNumberFormat="1" applyFont="1" applyBorder="1">
      <alignment vertical="center"/>
    </xf>
    <xf numFmtId="176" fontId="3" fillId="0" borderId="1" xfId="0" applyNumberFormat="1" applyFont="1" applyBorder="1" applyAlignment="1">
      <alignment horizontal="right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2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6" fontId="9" fillId="2" borderId="3" xfId="0" applyNumberFormat="1" applyFont="1" applyFill="1" applyBorder="1">
      <alignment vertical="center"/>
    </xf>
    <xf numFmtId="176" fontId="9" fillId="0" borderId="0" xfId="0" applyNumberFormat="1" applyFont="1" applyAlignment="1">
      <alignment horizontal="center" vertical="center"/>
    </xf>
    <xf numFmtId="176" fontId="9" fillId="2" borderId="4" xfId="0" applyNumberFormat="1" applyFont="1" applyFill="1" applyBorder="1" applyAlignment="1">
      <alignment horizontal="right" vertical="center"/>
    </xf>
    <xf numFmtId="176" fontId="9" fillId="2" borderId="5" xfId="0" applyNumberFormat="1" applyFont="1" applyFill="1" applyBorder="1" applyAlignment="1">
      <alignment horizontal="right" vertical="center"/>
    </xf>
    <xf numFmtId="176" fontId="9" fillId="2" borderId="4" xfId="0" applyNumberFormat="1" applyFont="1" applyFill="1" applyBorder="1" applyAlignment="1">
      <alignment horizontal="center" vertical="center"/>
    </xf>
    <xf numFmtId="176" fontId="9" fillId="2" borderId="5" xfId="0" quotePrefix="1" applyNumberFormat="1" applyFont="1" applyFill="1" applyBorder="1" applyAlignment="1">
      <alignment horizontal="center" vertical="center"/>
    </xf>
    <xf numFmtId="176" fontId="9" fillId="2" borderId="4" xfId="0" quotePrefix="1" applyNumberFormat="1" applyFont="1" applyFill="1" applyBorder="1" applyAlignment="1">
      <alignment horizontal="center" vertical="center"/>
    </xf>
    <xf numFmtId="176" fontId="9" fillId="2" borderId="5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18B9B-7E1F-4F3F-AE80-B79805371933}">
  <dimension ref="B2:P22"/>
  <sheetViews>
    <sheetView tabSelected="1" workbookViewId="0"/>
  </sheetViews>
  <sheetFormatPr defaultRowHeight="13" x14ac:dyDescent="0.2"/>
  <cols>
    <col min="1" max="1" width="8.7265625" style="1"/>
    <col min="2" max="2" width="4.81640625" style="6" customWidth="1"/>
    <col min="3" max="3" width="4.7265625" style="1" customWidth="1"/>
    <col min="4" max="4" width="4.6328125" style="6" customWidth="1"/>
    <col min="5" max="5" width="4.54296875" style="6" customWidth="1"/>
    <col min="6" max="6" width="5.1796875" style="1" customWidth="1"/>
    <col min="7" max="7" width="2" style="1" customWidth="1"/>
    <col min="8" max="8" width="7.81640625" style="1" customWidth="1"/>
    <col min="9" max="9" width="9.36328125" style="6" customWidth="1"/>
    <col min="10" max="10" width="1.36328125" style="1" customWidth="1"/>
    <col min="11" max="11" width="7.81640625" style="1" customWidth="1"/>
    <col min="12" max="12" width="9.453125" style="1" customWidth="1"/>
    <col min="13" max="13" width="1.26953125" style="1" customWidth="1"/>
    <col min="14" max="14" width="7.81640625" style="1" customWidth="1"/>
    <col min="15" max="15" width="9.36328125" style="1" customWidth="1"/>
    <col min="16" max="16" width="7.81640625" style="1" customWidth="1"/>
    <col min="17" max="16384" width="8.7265625" style="1"/>
  </cols>
  <sheetData>
    <row r="2" spans="2:16" ht="14" x14ac:dyDescent="0.2">
      <c r="C2" s="48" t="s">
        <v>22</v>
      </c>
    </row>
    <row r="3" spans="2:16" ht="13.5" thickBot="1" x14ac:dyDescent="0.25"/>
    <row r="4" spans="2:16" ht="15" x14ac:dyDescent="0.2">
      <c r="B4" s="3"/>
      <c r="C4" s="3"/>
      <c r="D4" s="7"/>
      <c r="E4" s="7"/>
      <c r="F4" s="3"/>
      <c r="G4" s="22" t="s">
        <v>16</v>
      </c>
      <c r="H4" s="28">
        <v>1.3989058563426455</v>
      </c>
      <c r="I4" s="3"/>
      <c r="J4" s="22" t="s">
        <v>18</v>
      </c>
      <c r="K4" s="30">
        <v>0.94850947645886241</v>
      </c>
      <c r="L4" s="3"/>
      <c r="M4" s="21"/>
      <c r="N4" s="32" t="s">
        <v>21</v>
      </c>
      <c r="O4" s="3"/>
      <c r="P4" s="4"/>
    </row>
    <row r="5" spans="2:16" ht="15.5" thickBot="1" x14ac:dyDescent="0.25">
      <c r="B5" s="2"/>
      <c r="C5" s="2"/>
      <c r="D5" s="8"/>
      <c r="E5" s="8"/>
      <c r="F5" s="2"/>
      <c r="G5" s="23" t="s">
        <v>17</v>
      </c>
      <c r="H5" s="29">
        <v>-0.8935306760784707</v>
      </c>
      <c r="I5" s="2"/>
      <c r="K5" s="31" t="s">
        <v>21</v>
      </c>
      <c r="L5" s="2"/>
      <c r="M5" s="23" t="s">
        <v>19</v>
      </c>
      <c r="N5" s="33">
        <v>0.5053763446739834</v>
      </c>
      <c r="O5" s="2"/>
      <c r="P5" s="4"/>
    </row>
    <row r="6" spans="2:16" ht="15" x14ac:dyDescent="0.2">
      <c r="B6" s="3"/>
      <c r="C6" s="3" t="s">
        <v>10</v>
      </c>
      <c r="D6" s="7" t="s">
        <v>11</v>
      </c>
      <c r="E6" s="7" t="s">
        <v>12</v>
      </c>
      <c r="F6" s="3" t="s">
        <v>13</v>
      </c>
      <c r="G6" s="3"/>
      <c r="H6" s="43" t="s">
        <v>3</v>
      </c>
      <c r="I6" s="44"/>
      <c r="J6" s="16"/>
      <c r="K6" s="43" t="s">
        <v>7</v>
      </c>
      <c r="L6" s="44"/>
      <c r="M6" s="16"/>
      <c r="N6" s="43" t="s">
        <v>8</v>
      </c>
      <c r="O6" s="44"/>
      <c r="P6" s="4"/>
    </row>
    <row r="7" spans="2:16" ht="15.5" thickBot="1" x14ac:dyDescent="0.25">
      <c r="B7" s="10" t="s">
        <v>0</v>
      </c>
      <c r="C7" s="34" t="s">
        <v>4</v>
      </c>
      <c r="D7" s="34" t="s">
        <v>5</v>
      </c>
      <c r="E7" s="10" t="s">
        <v>2</v>
      </c>
      <c r="F7" s="17" t="s">
        <v>1</v>
      </c>
      <c r="G7" s="17"/>
      <c r="H7" s="18" t="s">
        <v>20</v>
      </c>
      <c r="I7" s="19" t="s">
        <v>6</v>
      </c>
      <c r="J7" s="2"/>
      <c r="K7" s="18" t="s">
        <v>20</v>
      </c>
      <c r="L7" s="19" t="s">
        <v>6</v>
      </c>
      <c r="M7" s="2"/>
      <c r="N7" s="18" t="s">
        <v>20</v>
      </c>
      <c r="O7" s="19" t="s">
        <v>6</v>
      </c>
    </row>
    <row r="8" spans="2:16" x14ac:dyDescent="0.2">
      <c r="B8" s="6">
        <v>1</v>
      </c>
      <c r="C8" s="35">
        <v>1</v>
      </c>
      <c r="D8" s="36">
        <v>0</v>
      </c>
      <c r="E8" s="6">
        <v>0</v>
      </c>
      <c r="F8" s="12">
        <v>40</v>
      </c>
      <c r="G8" s="12"/>
      <c r="H8" s="14">
        <f t="shared" ref="H8:H19" si="0">MMULT(C8:D8,$H$4:$H$5)</f>
        <v>1.3989058563426455</v>
      </c>
      <c r="I8" s="4">
        <f t="shared" ref="I8:I19" si="1">F8*LN(_xlfn.POISSON.DIST(E8,H8,FALSE))</f>
        <v>-55.956234253705823</v>
      </c>
      <c r="K8" s="4">
        <f t="shared" ref="K8:K19" si="2">C8*$K$4</f>
        <v>0.94850947645886241</v>
      </c>
      <c r="L8" s="4">
        <f t="shared" ref="L8:L19" si="3">F8*LN(_xlfn.POISSON.DIST(E8,K8,FALSE))</f>
        <v>-37.940379058354502</v>
      </c>
      <c r="N8" s="4">
        <f t="shared" ref="N8:N19" si="4">D8*$N$5</f>
        <v>0</v>
      </c>
      <c r="O8" s="4">
        <f t="shared" ref="O8:O19" si="5">F8*LN(_xlfn.POISSON.DIST(E8,N8,FALSE))</f>
        <v>0</v>
      </c>
    </row>
    <row r="9" spans="2:16" x14ac:dyDescent="0.2">
      <c r="B9" s="6">
        <v>2</v>
      </c>
      <c r="C9" s="37">
        <v>1</v>
      </c>
      <c r="D9" s="38">
        <v>0</v>
      </c>
      <c r="E9" s="6">
        <v>1</v>
      </c>
      <c r="F9" s="12">
        <v>64</v>
      </c>
      <c r="G9" s="12"/>
      <c r="H9" s="14">
        <f t="shared" si="0"/>
        <v>1.3989058563426455</v>
      </c>
      <c r="I9" s="4">
        <f t="shared" si="1"/>
        <v>-68.045789213437672</v>
      </c>
      <c r="K9" s="4">
        <f t="shared" si="2"/>
        <v>0.94850947645886241</v>
      </c>
      <c r="L9" s="4">
        <f t="shared" si="3"/>
        <v>-64.087870407726697</v>
      </c>
      <c r="N9" s="4">
        <f t="shared" si="4"/>
        <v>0</v>
      </c>
      <c r="O9" s="4" t="e">
        <f t="shared" si="5"/>
        <v>#NUM!</v>
      </c>
    </row>
    <row r="10" spans="2:16" x14ac:dyDescent="0.2">
      <c r="B10" s="6">
        <v>3</v>
      </c>
      <c r="C10" s="37">
        <v>1</v>
      </c>
      <c r="D10" s="38">
        <v>0</v>
      </c>
      <c r="E10" s="6">
        <v>2</v>
      </c>
      <c r="F10" s="12">
        <v>56</v>
      </c>
      <c r="G10" s="12"/>
      <c r="H10" s="14">
        <f t="shared" si="0"/>
        <v>1.3989058563426455</v>
      </c>
      <c r="I10" s="4">
        <f t="shared" si="1"/>
        <v>-79.557645279684692</v>
      </c>
      <c r="K10" s="4">
        <f t="shared" si="2"/>
        <v>0.94850947645886241</v>
      </c>
      <c r="L10" s="4">
        <f t="shared" si="3"/>
        <v>-97.853484643182369</v>
      </c>
      <c r="N10" s="4">
        <f t="shared" si="4"/>
        <v>0</v>
      </c>
      <c r="O10" s="4" t="e">
        <f t="shared" si="5"/>
        <v>#NUM!</v>
      </c>
    </row>
    <row r="11" spans="2:16" x14ac:dyDescent="0.2">
      <c r="B11" s="6">
        <v>4</v>
      </c>
      <c r="C11" s="37">
        <v>1</v>
      </c>
      <c r="D11" s="38">
        <v>0</v>
      </c>
      <c r="E11" s="6">
        <v>3</v>
      </c>
      <c r="F11" s="12">
        <v>19</v>
      </c>
      <c r="G11" s="12"/>
      <c r="H11" s="14">
        <f t="shared" si="0"/>
        <v>1.3989058563426455</v>
      </c>
      <c r="I11" s="4">
        <f t="shared" si="1"/>
        <v>-41.488288392530436</v>
      </c>
      <c r="K11" s="4">
        <f t="shared" si="2"/>
        <v>0.94850947645886241</v>
      </c>
      <c r="L11" s="4">
        <f t="shared" si="3"/>
        <v>-55.078329391777864</v>
      </c>
      <c r="N11" s="4">
        <f t="shared" si="4"/>
        <v>0</v>
      </c>
      <c r="O11" s="4" t="e">
        <f t="shared" si="5"/>
        <v>#NUM!</v>
      </c>
    </row>
    <row r="12" spans="2:16" x14ac:dyDescent="0.2">
      <c r="B12" s="6">
        <v>5</v>
      </c>
      <c r="C12" s="37">
        <v>1</v>
      </c>
      <c r="D12" s="38">
        <v>0</v>
      </c>
      <c r="E12" s="6">
        <v>4</v>
      </c>
      <c r="F12" s="12">
        <v>1</v>
      </c>
      <c r="G12" s="12"/>
      <c r="H12" s="14">
        <f t="shared" si="0"/>
        <v>1.3989058563426455</v>
      </c>
      <c r="I12" s="4">
        <f t="shared" si="1"/>
        <v>-3.2341980871598635</v>
      </c>
      <c r="K12" s="4">
        <f t="shared" si="2"/>
        <v>0.94850947645886241</v>
      </c>
      <c r="L12" s="4">
        <f t="shared" si="3"/>
        <v>-4.3380173014542773</v>
      </c>
      <c r="N12" s="4">
        <f t="shared" si="4"/>
        <v>0</v>
      </c>
      <c r="O12" s="4" t="e">
        <f t="shared" si="5"/>
        <v>#NUM!</v>
      </c>
    </row>
    <row r="13" spans="2:16" x14ac:dyDescent="0.2">
      <c r="B13" s="6">
        <v>6</v>
      </c>
      <c r="C13" s="37">
        <v>1</v>
      </c>
      <c r="D13" s="38">
        <v>0</v>
      </c>
      <c r="E13" s="6">
        <v>5</v>
      </c>
      <c r="F13" s="12">
        <v>2</v>
      </c>
      <c r="G13" s="12"/>
      <c r="H13" s="14">
        <f t="shared" si="0"/>
        <v>1.3989058563426455</v>
      </c>
      <c r="I13" s="4">
        <f t="shared" si="1"/>
        <v>-9.0158911994225637</v>
      </c>
      <c r="K13" s="4">
        <f t="shared" si="2"/>
        <v>0.94850947645886241</v>
      </c>
      <c r="L13" s="4">
        <f t="shared" si="3"/>
        <v>-12.000637425100489</v>
      </c>
      <c r="N13" s="4">
        <f t="shared" si="4"/>
        <v>0</v>
      </c>
      <c r="O13" s="4" t="e">
        <f t="shared" si="5"/>
        <v>#NUM!</v>
      </c>
    </row>
    <row r="14" spans="2:16" x14ac:dyDescent="0.2">
      <c r="B14" s="8">
        <v>7</v>
      </c>
      <c r="C14" s="39">
        <v>1</v>
      </c>
      <c r="D14" s="40">
        <v>0</v>
      </c>
      <c r="E14" s="8">
        <v>9</v>
      </c>
      <c r="F14" s="13">
        <v>1</v>
      </c>
      <c r="G14" s="13"/>
      <c r="H14" s="9">
        <f t="shared" si="0"/>
        <v>1.3989058563426455</v>
      </c>
      <c r="I14" s="5">
        <f t="shared" si="1"/>
        <v>-11.17951973747998</v>
      </c>
      <c r="J14" s="2"/>
      <c r="K14" s="5">
        <f t="shared" si="2"/>
        <v>0.94850947645886241</v>
      </c>
      <c r="L14" s="5">
        <f t="shared" si="3"/>
        <v>-14.226108444497138</v>
      </c>
      <c r="M14" s="2"/>
      <c r="N14" s="5">
        <f t="shared" si="4"/>
        <v>0</v>
      </c>
      <c r="O14" s="5" t="e">
        <f t="shared" si="5"/>
        <v>#NUM!</v>
      </c>
    </row>
    <row r="15" spans="2:16" x14ac:dyDescent="0.2">
      <c r="B15" s="6">
        <v>8</v>
      </c>
      <c r="C15" s="37">
        <v>1</v>
      </c>
      <c r="D15" s="38">
        <v>1</v>
      </c>
      <c r="E15" s="6">
        <v>0</v>
      </c>
      <c r="F15" s="12">
        <v>114</v>
      </c>
      <c r="G15" s="12"/>
      <c r="H15" s="14">
        <f t="shared" si="0"/>
        <v>0.50537518026417483</v>
      </c>
      <c r="I15" s="4">
        <f t="shared" si="1"/>
        <v>-57.612770550115933</v>
      </c>
      <c r="K15" s="4">
        <f t="shared" si="2"/>
        <v>0.94850947645886241</v>
      </c>
      <c r="L15" s="4">
        <f t="shared" si="3"/>
        <v>-108.13008031631033</v>
      </c>
      <c r="N15" s="4">
        <f t="shared" si="4"/>
        <v>0.5053763446739834</v>
      </c>
      <c r="O15" s="4">
        <f t="shared" si="5"/>
        <v>-57.612903292834119</v>
      </c>
    </row>
    <row r="16" spans="2:16" x14ac:dyDescent="0.2">
      <c r="B16" s="6">
        <v>9</v>
      </c>
      <c r="C16" s="37">
        <v>1</v>
      </c>
      <c r="D16" s="38">
        <v>1</v>
      </c>
      <c r="E16" s="6">
        <v>1</v>
      </c>
      <c r="F16" s="12">
        <v>56</v>
      </c>
      <c r="G16" s="12"/>
      <c r="H16" s="14">
        <f t="shared" si="0"/>
        <v>0.50537518026417483</v>
      </c>
      <c r="I16" s="4">
        <f t="shared" si="1"/>
        <v>-66.518444977126819</v>
      </c>
      <c r="K16" s="4">
        <f t="shared" si="2"/>
        <v>0.94850947645886241</v>
      </c>
      <c r="L16" s="4">
        <f t="shared" si="3"/>
        <v>-56.076886606760858</v>
      </c>
      <c r="N16" s="4">
        <f t="shared" si="4"/>
        <v>0.5053763446739834</v>
      </c>
      <c r="O16" s="4">
        <f t="shared" si="5"/>
        <v>-66.518381157410943</v>
      </c>
    </row>
    <row r="17" spans="2:15" x14ac:dyDescent="0.2">
      <c r="B17" s="6">
        <v>10</v>
      </c>
      <c r="C17" s="37">
        <v>1</v>
      </c>
      <c r="D17" s="38">
        <v>1</v>
      </c>
      <c r="E17" s="6">
        <v>2</v>
      </c>
      <c r="F17" s="12">
        <v>11</v>
      </c>
      <c r="G17" s="12"/>
      <c r="H17" s="14">
        <f t="shared" si="0"/>
        <v>0.50537518026417483</v>
      </c>
      <c r="I17" s="4">
        <f t="shared" si="1"/>
        <v>-28.197738244267583</v>
      </c>
      <c r="K17" s="4">
        <f t="shared" si="2"/>
        <v>0.94850947645886241</v>
      </c>
      <c r="L17" s="4">
        <f t="shared" si="3"/>
        <v>-19.221220197767966</v>
      </c>
      <c r="N17" s="4">
        <f t="shared" si="4"/>
        <v>0.5053763446739834</v>
      </c>
      <c r="O17" s="4">
        <f t="shared" si="5"/>
        <v>-28.197700363728455</v>
      </c>
    </row>
    <row r="18" spans="2:15" x14ac:dyDescent="0.2">
      <c r="B18" s="6">
        <v>11</v>
      </c>
      <c r="C18" s="37">
        <v>1</v>
      </c>
      <c r="D18" s="38">
        <v>1</v>
      </c>
      <c r="E18" s="6">
        <v>3</v>
      </c>
      <c r="F18" s="12">
        <v>4</v>
      </c>
      <c r="G18" s="12"/>
      <c r="H18" s="14">
        <f t="shared" si="0"/>
        <v>0.50537518026417483</v>
      </c>
      <c r="I18" s="4">
        <f t="shared" si="1"/>
        <v>-17.377988929897423</v>
      </c>
      <c r="K18" s="4">
        <f t="shared" si="2"/>
        <v>0.94850947645886241</v>
      </c>
      <c r="L18" s="4">
        <f t="shared" si="3"/>
        <v>-11.595437766690077</v>
      </c>
      <c r="N18" s="4">
        <f t="shared" si="4"/>
        <v>0.5053763446739834</v>
      </c>
      <c r="O18" s="4">
        <f t="shared" si="5"/>
        <v>-17.377965938965552</v>
      </c>
    </row>
    <row r="19" spans="2:15" ht="13.5" thickBot="1" x14ac:dyDescent="0.25">
      <c r="B19" s="8">
        <v>12</v>
      </c>
      <c r="C19" s="41">
        <v>1</v>
      </c>
      <c r="D19" s="42">
        <v>1</v>
      </c>
      <c r="E19" s="8">
        <v>4</v>
      </c>
      <c r="F19" s="13">
        <v>1</v>
      </c>
      <c r="G19" s="13"/>
      <c r="H19" s="9">
        <f t="shared" si="0"/>
        <v>0.50537518026417483</v>
      </c>
      <c r="I19" s="20">
        <f t="shared" si="1"/>
        <v>-6.413245787921622</v>
      </c>
      <c r="J19" s="2"/>
      <c r="K19" s="5">
        <f t="shared" si="2"/>
        <v>0.94850947645886241</v>
      </c>
      <c r="L19" s="5">
        <f t="shared" si="3"/>
        <v>-4.3380173014542773</v>
      </c>
      <c r="M19" s="2"/>
      <c r="N19" s="5">
        <f t="shared" si="4"/>
        <v>0.5053763446739834</v>
      </c>
      <c r="O19" s="5">
        <f t="shared" si="5"/>
        <v>-6.4132377361410624</v>
      </c>
    </row>
    <row r="20" spans="2:15" ht="13.5" thickBot="1" x14ac:dyDescent="0.25">
      <c r="B20" s="1"/>
      <c r="H20" s="11" t="s">
        <v>9</v>
      </c>
      <c r="I20" s="26">
        <f>SUM(I8:I19)</f>
        <v>-444.59775465275044</v>
      </c>
      <c r="K20" s="11" t="s">
        <v>9</v>
      </c>
      <c r="L20" s="26">
        <f>SUM(L8:L19)</f>
        <v>-484.88646886107682</v>
      </c>
      <c r="N20" s="11" t="s">
        <v>9</v>
      </c>
      <c r="O20" s="26" t="e">
        <f>SUM(O8:O19)</f>
        <v>#NUM!</v>
      </c>
    </row>
    <row r="21" spans="2:15" x14ac:dyDescent="0.2">
      <c r="B21" s="1"/>
      <c r="H21" s="20"/>
      <c r="I21" s="15"/>
      <c r="J21" s="4"/>
      <c r="K21" s="14" t="s">
        <v>14</v>
      </c>
      <c r="L21" s="4">
        <f>I20-L20</f>
        <v>40.288714208326383</v>
      </c>
      <c r="N21" s="4"/>
      <c r="O21" s="4" t="e">
        <f>I20-O20</f>
        <v>#NUM!</v>
      </c>
    </row>
    <row r="22" spans="2:15" x14ac:dyDescent="0.2">
      <c r="B22" s="2"/>
      <c r="C22" s="2"/>
      <c r="D22" s="8"/>
      <c r="E22" s="8"/>
      <c r="F22" s="2"/>
      <c r="G22" s="2"/>
      <c r="H22" s="5"/>
      <c r="I22" s="19"/>
      <c r="J22" s="5"/>
      <c r="K22" s="5" t="s">
        <v>15</v>
      </c>
      <c r="L22" s="5">
        <f>2*L21</f>
        <v>80.577428416652765</v>
      </c>
      <c r="M22" s="2"/>
      <c r="N22" s="5"/>
      <c r="O22" s="5" t="e">
        <f>2*O21</f>
        <v>#NUM!</v>
      </c>
    </row>
  </sheetData>
  <mergeCells count="3">
    <mergeCell ref="H6:I6"/>
    <mergeCell ref="K6:L6"/>
    <mergeCell ref="N6:O6"/>
  </mergeCells>
  <phoneticPr fontId="1"/>
  <pageMargins left="0.7" right="0.7" top="0.75" bottom="0.75" header="0.3" footer="0.3"/>
  <pageSetup paperSize="9" orientation="portrait" horizontalDpi="1200" verticalDpi="1200" r:id="rId1"/>
  <ignoredErrors>
    <ignoredError sqref="H8:H19" formulaRange="1"/>
    <ignoredError sqref="O9:O14 O20:O2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FF0B8-9ED1-4EE4-B688-33B644AF31CD}">
  <dimension ref="B2:P22"/>
  <sheetViews>
    <sheetView workbookViewId="0"/>
  </sheetViews>
  <sheetFormatPr defaultRowHeight="13" x14ac:dyDescent="0.2"/>
  <cols>
    <col min="1" max="1" width="8.7265625" style="1"/>
    <col min="2" max="2" width="4.81640625" style="6" customWidth="1"/>
    <col min="3" max="3" width="4.90625" style="1" customWidth="1"/>
    <col min="4" max="4" width="4.7265625" style="6" customWidth="1"/>
    <col min="5" max="5" width="4.90625" style="6" customWidth="1"/>
    <col min="6" max="6" width="5.453125" style="1" customWidth="1"/>
    <col min="7" max="7" width="1.6328125" style="1" customWidth="1"/>
    <col min="8" max="8" width="7.54296875" style="1" customWidth="1"/>
    <col min="9" max="9" width="9.36328125" style="6" customWidth="1"/>
    <col min="10" max="10" width="1.36328125" style="1" customWidth="1"/>
    <col min="11" max="11" width="7.81640625" style="1" customWidth="1"/>
    <col min="12" max="12" width="9.453125" style="1" customWidth="1"/>
    <col min="13" max="13" width="1.36328125" style="1" customWidth="1"/>
    <col min="14" max="14" width="7.81640625" style="1" customWidth="1"/>
    <col min="15" max="15" width="9.36328125" style="1" customWidth="1"/>
    <col min="16" max="16" width="7.81640625" style="1" customWidth="1"/>
    <col min="17" max="16384" width="8.7265625" style="1"/>
  </cols>
  <sheetData>
    <row r="2" spans="2:16" ht="14" x14ac:dyDescent="0.2">
      <c r="D2" s="47" t="s">
        <v>23</v>
      </c>
    </row>
    <row r="3" spans="2:16" ht="13.5" thickBot="1" x14ac:dyDescent="0.25"/>
    <row r="4" spans="2:16" ht="15" x14ac:dyDescent="0.2">
      <c r="B4" s="3"/>
      <c r="C4" s="3"/>
      <c r="D4" s="7"/>
      <c r="E4" s="7"/>
      <c r="F4" s="3"/>
      <c r="G4" s="22" t="s">
        <v>16</v>
      </c>
      <c r="H4" s="28">
        <v>1.8456728670243796</v>
      </c>
      <c r="I4" s="3"/>
      <c r="J4" s="22" t="s">
        <v>18</v>
      </c>
      <c r="K4" s="30">
        <v>0.94850947645886241</v>
      </c>
      <c r="L4" s="3"/>
      <c r="M4" s="21"/>
      <c r="N4" s="32" t="s">
        <v>21</v>
      </c>
      <c r="O4" s="3"/>
      <c r="P4" s="4"/>
    </row>
    <row r="5" spans="2:16" ht="15.5" thickBot="1" x14ac:dyDescent="0.25">
      <c r="B5" s="2"/>
      <c r="C5" s="2"/>
      <c r="D5" s="8"/>
      <c r="E5" s="8"/>
      <c r="F5" s="2"/>
      <c r="G5" s="23" t="s">
        <v>17</v>
      </c>
      <c r="H5" s="29">
        <v>-0.89353140835933853</v>
      </c>
      <c r="I5" s="2"/>
      <c r="K5" s="31" t="s">
        <v>21</v>
      </c>
      <c r="L5" s="2"/>
      <c r="M5" s="23" t="s">
        <v>19</v>
      </c>
      <c r="N5" s="33">
        <v>0.94466947949314195</v>
      </c>
      <c r="O5" s="2"/>
      <c r="P5" s="4"/>
    </row>
    <row r="6" spans="2:16" ht="15" x14ac:dyDescent="0.2">
      <c r="B6" s="3"/>
      <c r="C6" s="3" t="s">
        <v>10</v>
      </c>
      <c r="D6" s="7" t="s">
        <v>11</v>
      </c>
      <c r="E6" s="7" t="s">
        <v>12</v>
      </c>
      <c r="F6" s="3" t="s">
        <v>13</v>
      </c>
      <c r="G6" s="3"/>
      <c r="H6" s="45" t="s">
        <v>3</v>
      </c>
      <c r="I6" s="46"/>
      <c r="J6" s="16"/>
      <c r="K6" s="45" t="s">
        <v>7</v>
      </c>
      <c r="L6" s="46"/>
      <c r="M6" s="16"/>
      <c r="N6" s="45" t="s">
        <v>8</v>
      </c>
      <c r="O6" s="46"/>
      <c r="P6" s="4"/>
    </row>
    <row r="7" spans="2:16" ht="15" x14ac:dyDescent="0.2">
      <c r="B7" s="8" t="s">
        <v>0</v>
      </c>
      <c r="C7" s="8" t="s">
        <v>4</v>
      </c>
      <c r="D7" s="8" t="s">
        <v>5</v>
      </c>
      <c r="E7" s="10" t="s">
        <v>2</v>
      </c>
      <c r="F7" s="17" t="s">
        <v>1</v>
      </c>
      <c r="G7" s="17"/>
      <c r="H7" s="18" t="s">
        <v>20</v>
      </c>
      <c r="I7" s="19" t="s">
        <v>6</v>
      </c>
      <c r="J7" s="2"/>
      <c r="K7" s="18" t="s">
        <v>20</v>
      </c>
      <c r="L7" s="19" t="s">
        <v>6</v>
      </c>
      <c r="M7" s="2"/>
      <c r="N7" s="18" t="s">
        <v>20</v>
      </c>
      <c r="O7" s="19" t="s">
        <v>6</v>
      </c>
    </row>
    <row r="8" spans="2:16" x14ac:dyDescent="0.2">
      <c r="B8" s="6">
        <v>1</v>
      </c>
      <c r="C8" s="6">
        <v>1</v>
      </c>
      <c r="D8" s="24">
        <v>0.5</v>
      </c>
      <c r="E8" s="6">
        <v>0</v>
      </c>
      <c r="F8" s="12">
        <v>40</v>
      </c>
      <c r="G8" s="12"/>
      <c r="H8" s="14">
        <f t="shared" ref="H8:H19" si="0">MMULT(C8:D8,$H$4:$H$5)</f>
        <v>1.3989071628447103</v>
      </c>
      <c r="I8" s="4">
        <f t="shared" ref="I8:I19" si="1">F8*LN(_xlfn.POISSON.DIST(E8,H8,FALSE))</f>
        <v>-55.956286513788413</v>
      </c>
      <c r="K8" s="4">
        <f t="shared" ref="K8:K19" si="2">C8*$K$4</f>
        <v>0.94850947645886241</v>
      </c>
      <c r="L8" s="4">
        <f t="shared" ref="L8:L19" si="3">F8*LN(_xlfn.POISSON.DIST(E8,K8,FALSE))</f>
        <v>-37.940379058354502</v>
      </c>
      <c r="N8" s="4">
        <f t="shared" ref="N8:N19" si="4">D8*$N$5</f>
        <v>0.47233473974657098</v>
      </c>
      <c r="O8" s="4">
        <f t="shared" ref="O8:O19" si="5">F8*LN(_xlfn.POISSON.DIST(E8,N8,FALSE))</f>
        <v>-18.893389589862835</v>
      </c>
    </row>
    <row r="9" spans="2:16" x14ac:dyDescent="0.2">
      <c r="B9" s="6">
        <v>2</v>
      </c>
      <c r="C9" s="6">
        <v>1</v>
      </c>
      <c r="D9" s="24">
        <v>0.5</v>
      </c>
      <c r="E9" s="6">
        <v>1</v>
      </c>
      <c r="F9" s="12">
        <v>64</v>
      </c>
      <c r="G9" s="12"/>
      <c r="H9" s="14">
        <f t="shared" si="0"/>
        <v>1.3989071628447103</v>
      </c>
      <c r="I9" s="4">
        <f t="shared" si="1"/>
        <v>-68.045813057074966</v>
      </c>
      <c r="K9" s="4">
        <f t="shared" si="2"/>
        <v>0.94850947645886241</v>
      </c>
      <c r="L9" s="4">
        <f t="shared" si="3"/>
        <v>-64.087870407726697</v>
      </c>
      <c r="N9" s="4">
        <f t="shared" si="4"/>
        <v>0.47233473974657098</v>
      </c>
      <c r="O9" s="4">
        <f t="shared" si="5"/>
        <v>-78.23373376795665</v>
      </c>
    </row>
    <row r="10" spans="2:16" x14ac:dyDescent="0.2">
      <c r="B10" s="6">
        <v>3</v>
      </c>
      <c r="C10" s="6">
        <v>1</v>
      </c>
      <c r="D10" s="24">
        <v>0.5</v>
      </c>
      <c r="E10" s="6">
        <v>2</v>
      </c>
      <c r="F10" s="12">
        <v>56</v>
      </c>
      <c r="G10" s="12"/>
      <c r="H10" s="14">
        <f t="shared" si="0"/>
        <v>1.3989071628447103</v>
      </c>
      <c r="I10" s="4">
        <f t="shared" si="1"/>
        <v>-79.557613841934327</v>
      </c>
      <c r="K10" s="4">
        <f t="shared" si="2"/>
        <v>0.94850947645886241</v>
      </c>
      <c r="L10" s="4">
        <f t="shared" si="3"/>
        <v>-97.853484643182369</v>
      </c>
      <c r="N10" s="4">
        <f t="shared" si="4"/>
        <v>0.47233473974657098</v>
      </c>
      <c r="O10" s="4">
        <f t="shared" si="5"/>
        <v>-149.27453077947308</v>
      </c>
    </row>
    <row r="11" spans="2:16" x14ac:dyDescent="0.2">
      <c r="B11" s="6">
        <v>4</v>
      </c>
      <c r="C11" s="6">
        <v>1</v>
      </c>
      <c r="D11" s="24">
        <v>0.5</v>
      </c>
      <c r="E11" s="6">
        <v>3</v>
      </c>
      <c r="F11" s="12">
        <v>19</v>
      </c>
      <c r="G11" s="12"/>
      <c r="H11" s="14">
        <f t="shared" si="0"/>
        <v>1.3989071628447103</v>
      </c>
      <c r="I11" s="4">
        <f t="shared" si="1"/>
        <v>-41.48825998119144</v>
      </c>
      <c r="K11" s="4">
        <f t="shared" si="2"/>
        <v>0.94850947645886241</v>
      </c>
      <c r="L11" s="4">
        <f t="shared" si="3"/>
        <v>-55.078329391777864</v>
      </c>
      <c r="N11" s="4">
        <f t="shared" si="4"/>
        <v>0.47233473974657098</v>
      </c>
      <c r="O11" s="4">
        <f t="shared" si="5"/>
        <v>-85.77162894204973</v>
      </c>
    </row>
    <row r="12" spans="2:16" x14ac:dyDescent="0.2">
      <c r="B12" s="6">
        <v>5</v>
      </c>
      <c r="C12" s="6">
        <v>1</v>
      </c>
      <c r="D12" s="24">
        <v>0.5</v>
      </c>
      <c r="E12" s="6">
        <v>4</v>
      </c>
      <c r="F12" s="12">
        <v>1</v>
      </c>
      <c r="G12" s="12"/>
      <c r="H12" s="14">
        <f t="shared" si="0"/>
        <v>1.3989071628447103</v>
      </c>
      <c r="I12" s="4">
        <f t="shared" si="1"/>
        <v>-3.2341956578810001</v>
      </c>
      <c r="K12" s="4">
        <f t="shared" si="2"/>
        <v>0.94850947645886241</v>
      </c>
      <c r="L12" s="4">
        <f t="shared" si="3"/>
        <v>-4.3380173014542773</v>
      </c>
      <c r="N12" s="4">
        <f t="shared" si="4"/>
        <v>0.47233473974657098</v>
      </c>
      <c r="O12" s="4">
        <f t="shared" si="5"/>
        <v>-6.650657971605523</v>
      </c>
    </row>
    <row r="13" spans="2:16" x14ac:dyDescent="0.2">
      <c r="B13" s="6">
        <v>6</v>
      </c>
      <c r="C13" s="6">
        <v>1</v>
      </c>
      <c r="D13" s="24">
        <v>0.5</v>
      </c>
      <c r="E13" s="6">
        <v>5</v>
      </c>
      <c r="F13" s="12">
        <v>2</v>
      </c>
      <c r="G13" s="12"/>
      <c r="H13" s="14">
        <f t="shared" si="0"/>
        <v>1.3989071628447103</v>
      </c>
      <c r="I13" s="4">
        <f t="shared" si="1"/>
        <v>-9.0158844729743723</v>
      </c>
      <c r="K13" s="4">
        <f t="shared" si="2"/>
        <v>0.94850947645886241</v>
      </c>
      <c r="L13" s="4">
        <f t="shared" si="3"/>
        <v>-12.000637425100489</v>
      </c>
      <c r="N13" s="4">
        <f t="shared" si="4"/>
        <v>0.47233473974657098</v>
      </c>
      <c r="O13" s="4">
        <f t="shared" si="5"/>
        <v>-18.02032646883475</v>
      </c>
    </row>
    <row r="14" spans="2:16" x14ac:dyDescent="0.2">
      <c r="B14" s="8">
        <v>7</v>
      </c>
      <c r="C14" s="8">
        <v>1</v>
      </c>
      <c r="D14" s="25">
        <v>0.5</v>
      </c>
      <c r="E14" s="8">
        <v>9</v>
      </c>
      <c r="F14" s="13">
        <v>1</v>
      </c>
      <c r="G14" s="13"/>
      <c r="H14" s="9">
        <f t="shared" si="0"/>
        <v>1.3989071628447103</v>
      </c>
      <c r="I14" s="5">
        <f t="shared" si="1"/>
        <v>-11.179512638474957</v>
      </c>
      <c r="J14" s="2"/>
      <c r="K14" s="5">
        <f t="shared" si="2"/>
        <v>0.94850947645886241</v>
      </c>
      <c r="L14" s="5">
        <f t="shared" si="3"/>
        <v>-14.226108444497138</v>
      </c>
      <c r="M14" s="2"/>
      <c r="N14" s="5">
        <f t="shared" si="4"/>
        <v>0.47233473974657098</v>
      </c>
      <c r="O14" s="5">
        <f t="shared" si="5"/>
        <v>-20.024768373227808</v>
      </c>
    </row>
    <row r="15" spans="2:16" x14ac:dyDescent="0.2">
      <c r="B15" s="6">
        <v>8</v>
      </c>
      <c r="C15" s="6">
        <v>1</v>
      </c>
      <c r="D15" s="24">
        <v>1.5</v>
      </c>
      <c r="E15" s="6">
        <v>0</v>
      </c>
      <c r="F15" s="12">
        <v>114</v>
      </c>
      <c r="G15" s="12"/>
      <c r="H15" s="14">
        <f t="shared" si="0"/>
        <v>0.50537575448537186</v>
      </c>
      <c r="I15" s="4">
        <f t="shared" si="1"/>
        <v>-57.612836011332391</v>
      </c>
      <c r="K15" s="4">
        <f t="shared" si="2"/>
        <v>0.94850947645886241</v>
      </c>
      <c r="L15" s="4">
        <f t="shared" si="3"/>
        <v>-108.13008031631033</v>
      </c>
      <c r="N15" s="4">
        <f t="shared" si="4"/>
        <v>1.417004219239713</v>
      </c>
      <c r="O15" s="4">
        <f t="shared" si="5"/>
        <v>-161.53848099332728</v>
      </c>
    </row>
    <row r="16" spans="2:16" x14ac:dyDescent="0.2">
      <c r="B16" s="6">
        <v>9</v>
      </c>
      <c r="C16" s="6">
        <v>1</v>
      </c>
      <c r="D16" s="24">
        <v>1.5</v>
      </c>
      <c r="E16" s="6">
        <v>1</v>
      </c>
      <c r="F16" s="12">
        <v>56</v>
      </c>
      <c r="G16" s="12"/>
      <c r="H16" s="14">
        <f t="shared" si="0"/>
        <v>0.50537575448537186</v>
      </c>
      <c r="I16" s="4">
        <f t="shared" si="1"/>
        <v>-66.518413504807839</v>
      </c>
      <c r="K16" s="4">
        <f t="shared" si="2"/>
        <v>0.94850947645886241</v>
      </c>
      <c r="L16" s="4">
        <f t="shared" si="3"/>
        <v>-56.076886606760858</v>
      </c>
      <c r="N16" s="4">
        <f t="shared" si="4"/>
        <v>1.417004219239713</v>
      </c>
      <c r="O16" s="4">
        <f t="shared" si="5"/>
        <v>-59.833719733163875</v>
      </c>
    </row>
    <row r="17" spans="2:15" x14ac:dyDescent="0.2">
      <c r="B17" s="6">
        <v>10</v>
      </c>
      <c r="C17" s="6">
        <v>1</v>
      </c>
      <c r="D17" s="24">
        <v>1.5</v>
      </c>
      <c r="E17" s="6">
        <v>2</v>
      </c>
      <c r="F17" s="12">
        <v>11</v>
      </c>
      <c r="G17" s="12"/>
      <c r="H17" s="14">
        <f t="shared" si="0"/>
        <v>0.50537575448537186</v>
      </c>
      <c r="I17" s="4">
        <f t="shared" si="1"/>
        <v>-28.197719563709104</v>
      </c>
      <c r="K17" s="4">
        <f t="shared" si="2"/>
        <v>0.94850947645886241</v>
      </c>
      <c r="L17" s="4">
        <f t="shared" si="3"/>
        <v>-19.221220197767966</v>
      </c>
      <c r="N17" s="4">
        <f t="shared" si="4"/>
        <v>1.417004219239713</v>
      </c>
      <c r="O17" s="4">
        <f t="shared" si="5"/>
        <v>-15.543676755408359</v>
      </c>
    </row>
    <row r="18" spans="2:15" x14ac:dyDescent="0.2">
      <c r="B18" s="6">
        <v>11</v>
      </c>
      <c r="C18" s="6">
        <v>1</v>
      </c>
      <c r="D18" s="24">
        <v>1.5</v>
      </c>
      <c r="E18" s="6">
        <v>3</v>
      </c>
      <c r="F18" s="12">
        <v>4</v>
      </c>
      <c r="G18" s="12"/>
      <c r="H18" s="14">
        <f t="shared" si="0"/>
        <v>0.50537575448537186</v>
      </c>
      <c r="I18" s="4">
        <f t="shared" si="1"/>
        <v>-17.377977592059498</v>
      </c>
      <c r="K18" s="4">
        <f t="shared" si="2"/>
        <v>0.94850947645886241</v>
      </c>
      <c r="L18" s="4">
        <f t="shared" si="3"/>
        <v>-11.595437766690077</v>
      </c>
      <c r="N18" s="4">
        <f t="shared" si="4"/>
        <v>1.417004219239713</v>
      </c>
      <c r="O18" s="4">
        <f t="shared" si="5"/>
        <v>-8.6525154943867744</v>
      </c>
    </row>
    <row r="19" spans="2:15" ht="13.5" thickBot="1" x14ac:dyDescent="0.25">
      <c r="B19" s="8">
        <v>12</v>
      </c>
      <c r="C19" s="8">
        <v>1</v>
      </c>
      <c r="D19" s="25">
        <v>1.5</v>
      </c>
      <c r="E19" s="8">
        <v>4</v>
      </c>
      <c r="F19" s="13">
        <v>1</v>
      </c>
      <c r="G19" s="13"/>
      <c r="H19" s="9">
        <f t="shared" si="0"/>
        <v>0.50537575448537186</v>
      </c>
      <c r="I19" s="20">
        <f t="shared" si="1"/>
        <v>-6.4132418172352477</v>
      </c>
      <c r="J19" s="2"/>
      <c r="K19" s="5">
        <f t="shared" si="2"/>
        <v>0.94850947645886241</v>
      </c>
      <c r="L19" s="5">
        <f t="shared" si="3"/>
        <v>-4.3380173014542773</v>
      </c>
      <c r="M19" s="2"/>
      <c r="N19" s="5">
        <f t="shared" si="4"/>
        <v>1.417004219239713</v>
      </c>
      <c r="O19" s="5">
        <f t="shared" si="5"/>
        <v>-3.2008782964262261</v>
      </c>
    </row>
    <row r="20" spans="2:15" ht="13.5" thickBot="1" x14ac:dyDescent="0.25">
      <c r="B20" s="1"/>
      <c r="H20" s="11" t="s">
        <v>9</v>
      </c>
      <c r="I20" s="26">
        <f>SUM(I8:I19)</f>
        <v>-444.59775465246349</v>
      </c>
      <c r="K20" s="11" t="s">
        <v>9</v>
      </c>
      <c r="L20" s="26">
        <f>SUM(L8:L19)</f>
        <v>-484.88646886107682</v>
      </c>
      <c r="N20" s="11" t="s">
        <v>9</v>
      </c>
      <c r="O20" s="26">
        <f>SUM(O8:O19)</f>
        <v>-625.63830716572295</v>
      </c>
    </row>
    <row r="21" spans="2:15" x14ac:dyDescent="0.2">
      <c r="B21" s="1"/>
      <c r="H21" s="20"/>
      <c r="I21" s="27"/>
      <c r="J21" s="4"/>
      <c r="K21" s="14" t="s">
        <v>14</v>
      </c>
      <c r="L21" s="4">
        <f>I20-L20</f>
        <v>40.288714208613328</v>
      </c>
      <c r="N21" s="4"/>
      <c r="O21" s="4">
        <f>I20-O20</f>
        <v>181.04055251325946</v>
      </c>
    </row>
    <row r="22" spans="2:15" x14ac:dyDescent="0.2">
      <c r="B22" s="2"/>
      <c r="C22" s="2"/>
      <c r="D22" s="8"/>
      <c r="E22" s="8"/>
      <c r="F22" s="2"/>
      <c r="G22" s="2"/>
      <c r="H22" s="5"/>
      <c r="I22" s="19"/>
      <c r="J22" s="5"/>
      <c r="K22" s="5" t="s">
        <v>15</v>
      </c>
      <c r="L22" s="5">
        <f>2*L21</f>
        <v>80.577428417226656</v>
      </c>
      <c r="M22" s="2"/>
      <c r="N22" s="5"/>
      <c r="O22" s="5">
        <f>2*O21</f>
        <v>362.08110502651891</v>
      </c>
    </row>
  </sheetData>
  <mergeCells count="3">
    <mergeCell ref="H6:I6"/>
    <mergeCell ref="K6:L6"/>
    <mergeCell ref="N6:O6"/>
  </mergeCells>
  <phoneticPr fontId="1"/>
  <pageMargins left="0.7" right="0.7" top="0.75" bottom="0.75" header="0.3" footer="0.3"/>
  <ignoredErrors>
    <ignoredError sqref="H8:H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01形式ポアソン</vt:lpstr>
      <vt:lpstr>0.5形式ポアソン</vt:lpstr>
      <vt:lpstr>'01形式ポアソン'!_Ref12120140</vt:lpstr>
      <vt:lpstr>'0.5形式ポアソン'!_Ref12120243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2018-08-21T06:01:16Z</dcterms:created>
  <dcterms:modified xsi:type="dcterms:W3CDTF">2020-05-08T04:49:36Z</dcterms:modified>
</cp:coreProperties>
</file>