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__P3_2020=====\P3_ポアソン回帰\"/>
    </mc:Choice>
  </mc:AlternateContent>
  <xr:revisionPtr revIDLastSave="0" documentId="13_ncr:1_{CCC30018-847E-400C-A408-316F32244BAE}" xr6:coauthVersionLast="45" xr6:coauthVersionMax="45" xr10:uidLastSave="{00000000-0000-0000-0000-000000000000}"/>
  <bookViews>
    <workbookView xWindow="1920" yWindow="350" windowWidth="17330" windowHeight="9960" xr2:uid="{00000000-000D-0000-FFFF-FFFF00000000}"/>
  </bookViews>
  <sheets>
    <sheet name="ゼロ_ガンマP" sheetId="2" r:id="rId1"/>
    <sheet name="比較" sheetId="3" r:id="rId2"/>
  </sheets>
  <definedNames>
    <definedName name="solver_adj" localSheetId="0" hidden="1">ゼロ_ガンマP!$F$4:$F$6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ゼロ_ガンマP!$G$6</definedName>
    <definedName name="solver_pre" localSheetId="0" hidden="1">0.000001</definedName>
    <definedName name="solver_rbv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5" i="2" l="1"/>
  <c r="F24" i="2"/>
  <c r="G24" i="2" s="1"/>
  <c r="F9" i="2"/>
  <c r="F10" i="2" l="1"/>
  <c r="F11" i="2"/>
  <c r="F12" i="2"/>
  <c r="F13" i="2"/>
  <c r="F14" i="2"/>
  <c r="F15" i="2"/>
  <c r="F16" i="2"/>
  <c r="F17" i="2"/>
  <c r="F18" i="2"/>
  <c r="F19" i="2"/>
  <c r="F20" i="2"/>
  <c r="F21" i="2"/>
  <c r="F22" i="2"/>
  <c r="G22" i="2" s="1"/>
  <c r="F23" i="2"/>
  <c r="E9" i="2"/>
  <c r="E25" i="2" s="1"/>
  <c r="F25" i="2" l="1"/>
  <c r="E26" i="2" s="1"/>
  <c r="G9" i="2"/>
  <c r="G10" i="3"/>
  <c r="F10" i="3"/>
  <c r="G9" i="3"/>
  <c r="F8" i="3"/>
  <c r="D7" i="3"/>
  <c r="H24" i="2"/>
  <c r="H9" i="2" l="1"/>
  <c r="H22" i="2"/>
  <c r="G11" i="2" l="1"/>
  <c r="H18" i="2"/>
  <c r="H23" i="2"/>
  <c r="H19" i="2"/>
  <c r="H15" i="2"/>
  <c r="G12" i="2"/>
  <c r="H16" i="2"/>
  <c r="G16" i="2"/>
  <c r="H20" i="2"/>
  <c r="G20" i="2"/>
  <c r="H10" i="2"/>
  <c r="G10" i="2"/>
  <c r="G18" i="2" l="1"/>
  <c r="H12" i="2"/>
  <c r="G15" i="2"/>
  <c r="G19" i="2"/>
  <c r="H11" i="2"/>
  <c r="G23" i="2"/>
  <c r="H13" i="2"/>
  <c r="G13" i="2"/>
  <c r="H21" i="2"/>
  <c r="G21" i="2"/>
  <c r="H14" i="2"/>
  <c r="G14" i="2"/>
  <c r="H17" i="2"/>
  <c r="G17" i="2"/>
  <c r="H25" i="2" l="1"/>
  <c r="G6" i="2"/>
</calcChain>
</file>

<file path=xl/sharedStrings.xml><?xml version="1.0" encoding="utf-8"?>
<sst xmlns="http://schemas.openxmlformats.org/spreadsheetml/2006/main" count="35" uniqueCount="33">
  <si>
    <t xml:space="preserve">n  </t>
  </si>
  <si>
    <r>
      <t xml:space="preserve">ln </t>
    </r>
    <r>
      <rPr>
        <i/>
        <sz val="10"/>
        <color rgb="FF000000"/>
        <rFont val="Times New Roman"/>
        <family val="1"/>
      </rPr>
      <t>L</t>
    </r>
    <r>
      <rPr>
        <i/>
        <vertAlign val="subscript"/>
        <sz val="10"/>
        <color rgb="FF000000"/>
        <rFont val="Times New Roman"/>
        <family val="1"/>
      </rPr>
      <t>i</t>
    </r>
  </si>
  <si>
    <r>
      <rPr>
        <sz val="10"/>
        <color rgb="FF000000"/>
        <rFont val="ＭＳ Ｐ明朝"/>
        <family val="1"/>
        <charset val="128"/>
      </rPr>
      <t>ポアソン</t>
    </r>
    <r>
      <rPr>
        <sz val="10"/>
        <color rgb="FF000000"/>
        <rFont val="Times New Roman"/>
        <family val="1"/>
      </rPr>
      <t xml:space="preserve"> vs</t>
    </r>
    <r>
      <rPr>
        <sz val="10"/>
        <color rgb="FF000000"/>
        <rFont val="ＭＳ Ｐ明朝"/>
        <family val="1"/>
        <charset val="128"/>
      </rPr>
      <t>．</t>
    </r>
  </si>
  <si>
    <r>
      <t xml:space="preserve"> </t>
    </r>
    <r>
      <rPr>
        <sz val="10"/>
        <color rgb="FF000000"/>
        <rFont val="ＭＳ Ｐ明朝"/>
        <family val="1"/>
        <charset val="128"/>
      </rPr>
      <t>分布</t>
    </r>
    <r>
      <rPr>
        <sz val="10"/>
        <color rgb="FF000000"/>
        <rFont val="ＭＳ Ｐ明朝"/>
        <family val="1"/>
        <charset val="128"/>
      </rPr>
      <t>タイプ</t>
    </r>
    <rPh sb="1" eb="3">
      <t>ブンプ</t>
    </rPh>
    <phoneticPr fontId="7"/>
  </si>
  <si>
    <t>なし</t>
  </si>
  <si>
    <r>
      <rPr>
        <sz val="10"/>
        <color rgb="FF000000"/>
        <rFont val="ＭＳ Ｐ明朝"/>
        <family val="1"/>
        <charset val="128"/>
      </rPr>
      <t>ポアソン</t>
    </r>
    <r>
      <rPr>
        <sz val="10"/>
        <color rgb="FF000000"/>
        <rFont val="ＭＳ Ｐ明朝"/>
        <family val="1"/>
        <charset val="128"/>
      </rPr>
      <t>分布</t>
    </r>
    <rPh sb="4" eb="6">
      <t>ブンプ</t>
    </rPh>
    <phoneticPr fontId="7"/>
  </si>
  <si>
    <t>あり</t>
  </si>
  <si>
    <r>
      <rPr>
        <i/>
        <sz val="10"/>
        <color rgb="FF000000"/>
        <rFont val="Times New Roman"/>
        <family val="1"/>
      </rPr>
      <t>n</t>
    </r>
    <r>
      <rPr>
        <sz val="10"/>
        <color rgb="FF000000"/>
        <rFont val="Times New Roman"/>
        <family val="1"/>
      </rPr>
      <t>^</t>
    </r>
    <phoneticPr fontId="6"/>
  </si>
  <si>
    <t>i</t>
    <phoneticPr fontId="6"/>
  </si>
  <si>
    <t>サテライト数</t>
    <rPh sb="5" eb="6">
      <t>スウ</t>
    </rPh>
    <phoneticPr fontId="6"/>
  </si>
  <si>
    <t>ツガイ数</t>
    <rPh sb="3" eb="4">
      <t>スウ</t>
    </rPh>
    <phoneticPr fontId="6"/>
  </si>
  <si>
    <t>初期値</t>
    <rPh sb="0" eb="3">
      <t>ショキチ</t>
    </rPh>
    <phoneticPr fontId="6"/>
  </si>
  <si>
    <r>
      <t>ln</t>
    </r>
    <r>
      <rPr>
        <i/>
        <sz val="10"/>
        <color rgb="FF000000"/>
        <rFont val="Times New Roman"/>
        <family val="1"/>
      </rPr>
      <t xml:space="preserve"> L</t>
    </r>
    <phoneticPr fontId="6"/>
  </si>
  <si>
    <t>計</t>
    <rPh sb="0" eb="1">
      <t>ケイ</t>
    </rPh>
    <phoneticPr fontId="6"/>
  </si>
  <si>
    <t>ゼロ過剰ガンマ・ポアソン</t>
  </si>
  <si>
    <t>ガンマ・ポアソン分布</t>
    <rPh sb="8" eb="10">
      <t>ブンプ</t>
    </rPh>
    <phoneticPr fontId="7"/>
  </si>
  <si>
    <t>ゼロ過剰</t>
    <rPh sb="2" eb="4">
      <t>カジョウ</t>
    </rPh>
    <phoneticPr fontId="7"/>
  </si>
  <si>
    <r>
      <rPr>
        <sz val="9"/>
        <color rgb="FF000000"/>
        <rFont val="ＭＳ Ｐ明朝"/>
        <family val="1"/>
        <charset val="128"/>
      </rPr>
      <t>ガンマ</t>
    </r>
    <r>
      <rPr>
        <sz val="9"/>
        <color rgb="FF000000"/>
        <rFont val="Times New Roman"/>
        <family val="1"/>
      </rPr>
      <t xml:space="preserve"> </t>
    </r>
    <r>
      <rPr>
        <sz val="9"/>
        <color rgb="FF000000"/>
        <rFont val="ＭＳ Ｐ明朝"/>
        <family val="1"/>
        <charset val="128"/>
      </rPr>
      <t>・ポアソン</t>
    </r>
    <phoneticPr fontId="6"/>
  </si>
  <si>
    <t xml:space="preserve">         基準</t>
    <rPh sb="9" eb="11">
      <t>キジュン</t>
    </rPh>
    <phoneticPr fontId="6"/>
  </si>
  <si>
    <r>
      <t xml:space="preserve">           </t>
    </r>
    <r>
      <rPr>
        <sz val="10"/>
        <color rgb="FF000000"/>
        <rFont val="ＭＳ Ｐ明朝"/>
        <family val="1"/>
        <charset val="128"/>
      </rPr>
      <t>基準</t>
    </r>
    <rPh sb="11" eb="13">
      <t>キジュン</t>
    </rPh>
    <phoneticPr fontId="6"/>
  </si>
  <si>
    <t>μ^=</t>
    <phoneticPr fontId="6"/>
  </si>
  <si>
    <t>σ^=</t>
    <phoneticPr fontId="6"/>
  </si>
  <si>
    <t>ω^=</t>
    <phoneticPr fontId="6"/>
  </si>
  <si>
    <r>
      <t xml:space="preserve">ln </t>
    </r>
    <r>
      <rPr>
        <i/>
        <sz val="10"/>
        <color rgb="FF000000"/>
        <rFont val="Times New Roman"/>
        <family val="1"/>
      </rPr>
      <t>L</t>
    </r>
    <phoneticPr fontId="6"/>
  </si>
  <si>
    <r>
      <t xml:space="preserve">(-2)ln </t>
    </r>
    <r>
      <rPr>
        <i/>
        <sz val="10"/>
        <color rgb="FF000000"/>
        <rFont val="Times New Roman"/>
        <family val="1"/>
      </rPr>
      <t>L</t>
    </r>
    <phoneticPr fontId="6"/>
  </si>
  <si>
    <t>なし・あり</t>
    <phoneticPr fontId="6"/>
  </si>
  <si>
    <t>Y</t>
    <phoneticPr fontId="6"/>
  </si>
  <si>
    <t>表 6.9</t>
    <rPh sb="0" eb="1">
      <t>ヒョウ</t>
    </rPh>
    <phoneticPr fontId="6"/>
  </si>
  <si>
    <t>ゼロ過剰</t>
    <phoneticPr fontId="6"/>
  </si>
  <si>
    <t>ゼロ過剰 ポアソン分布</t>
    <rPh sb="9" eb="11">
      <t>ブンプ</t>
    </rPh>
    <phoneticPr fontId="7"/>
  </si>
  <si>
    <t>ゼロ過剰 ガンマ・ポアソン分布</t>
    <rPh sb="13" eb="15">
      <t>ブンプ</t>
    </rPh>
    <phoneticPr fontId="7"/>
  </si>
  <si>
    <r>
      <rPr>
        <sz val="10"/>
        <color rgb="FF000000"/>
        <rFont val="ＭＳ Ｐ明朝"/>
        <family val="1"/>
        <charset val="128"/>
      </rPr>
      <t>確率</t>
    </r>
    <r>
      <rPr>
        <sz val="10"/>
        <color rgb="FF000000"/>
        <rFont val="Times New Roman"/>
        <family val="1"/>
      </rPr>
      <t xml:space="preserve"> ω^</t>
    </r>
    <rPh sb="0" eb="2">
      <t>カクリツ</t>
    </rPh>
    <phoneticPr fontId="6"/>
  </si>
  <si>
    <r>
      <rPr>
        <sz val="10"/>
        <color rgb="FF000000"/>
        <rFont val="ＭＳ Ｐ明朝"/>
        <family val="1"/>
        <charset val="128"/>
      </rPr>
      <t>確率</t>
    </r>
    <r>
      <rPr>
        <sz val="10"/>
        <color rgb="FF000000"/>
        <rFont val="Times New Roman"/>
        <family val="1"/>
      </rPr>
      <t xml:space="preserve"> </t>
    </r>
    <r>
      <rPr>
        <i/>
        <sz val="10"/>
        <color rgb="FF000000"/>
        <rFont val="Times New Roman"/>
        <family val="1"/>
      </rPr>
      <t>P^</t>
    </r>
    <rPh sb="0" eb="2">
      <t>カクリツ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</si>
</sst>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0&quot; &quot;"/>
    <numFmt numFmtId="177" formatCode="0.0000"/>
    <numFmt numFmtId="178" formatCode="0.0000&quot; &quot;"/>
    <numFmt numFmtId="179" formatCode="0.0&quot; &quot;"/>
    <numFmt numFmtId="180" formatCode="#,##0.0000&quot; &quot;"/>
    <numFmt numFmtId="181" formatCode="0_ "/>
    <numFmt numFmtId="182" formatCode="0.0000_);[Red]\(0.0000\)"/>
    <numFmt numFmtId="183" formatCode="0.0_ "/>
    <numFmt numFmtId="184" formatCode="#,##0.000000&quot; &quot;"/>
  </numFmts>
  <fonts count="15" x14ac:knownFonts="1">
    <font>
      <sz val="11"/>
      <color rgb="FF000000"/>
      <name val="ＭＳ Ｐ明朝"/>
      <family val="1"/>
      <charset val="128"/>
    </font>
    <font>
      <sz val="11"/>
      <color rgb="FF9C0006"/>
      <name val="ＭＳ Ｐ明朝"/>
      <family val="1"/>
      <charset val="128"/>
    </font>
    <font>
      <sz val="10"/>
      <color rgb="FF000000"/>
      <name val="Times New Roman"/>
      <family val="1"/>
    </font>
    <font>
      <i/>
      <sz val="10"/>
      <color rgb="FF000000"/>
      <name val="Times New Roman"/>
      <family val="1"/>
    </font>
    <font>
      <i/>
      <vertAlign val="subscript"/>
      <sz val="10"/>
      <color rgb="FF000000"/>
      <name val="Times New Roman"/>
      <family val="1"/>
    </font>
    <font>
      <sz val="10"/>
      <color rgb="FF000000"/>
      <name val="ＭＳ Ｐ明朝"/>
      <family val="1"/>
      <charset val="128"/>
    </font>
    <font>
      <sz val="6"/>
      <name val="ＭＳ Ｐ明朝"/>
      <family val="1"/>
      <charset val="128"/>
    </font>
    <font>
      <sz val="6"/>
      <color rgb="FF000000"/>
      <name val="ＭＳ Ｐ明朝"/>
      <family val="1"/>
      <charset val="128"/>
    </font>
    <font>
      <sz val="11"/>
      <color rgb="FF000000"/>
      <name val="Times New Roman"/>
      <family val="1"/>
    </font>
    <font>
      <sz val="9"/>
      <color rgb="FF000000"/>
      <name val="ＭＳ Ｐ明朝"/>
      <family val="1"/>
      <charset val="128"/>
    </font>
    <font>
      <sz val="9"/>
      <color rgb="FF000000"/>
      <name val="Times New Roman"/>
      <family val="1"/>
      <charset val="128"/>
    </font>
    <font>
      <sz val="9"/>
      <color rgb="FF000000"/>
      <name val="Times New Roman"/>
      <family val="1"/>
    </font>
    <font>
      <sz val="10"/>
      <color rgb="FF000000"/>
      <name val="Times New Roman"/>
      <family val="1"/>
      <charset val="128"/>
    </font>
    <font>
      <b/>
      <sz val="10"/>
      <color rgb="FF000000"/>
      <name val="Times New Roman"/>
      <family val="1"/>
    </font>
    <font>
      <b/>
      <sz val="10"/>
      <color rgb="FF00000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FFC7CE"/>
      </patternFill>
    </fill>
    <fill>
      <patternFill patternType="solid">
        <fgColor rgb="FFFFCCCC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>
      <alignment vertical="center"/>
    </xf>
    <xf numFmtId="178" fontId="2" fillId="0" borderId="0" xfId="0" applyNumberFormat="1" applyFont="1">
      <alignment vertical="center"/>
    </xf>
    <xf numFmtId="179" fontId="2" fillId="0" borderId="0" xfId="0" applyNumberFormat="1" applyFont="1">
      <alignment vertical="center"/>
    </xf>
    <xf numFmtId="180" fontId="2" fillId="0" borderId="0" xfId="0" applyNumberFormat="1" applyFont="1">
      <alignment vertical="center"/>
    </xf>
    <xf numFmtId="178" fontId="2" fillId="0" borderId="2" xfId="0" applyNumberFormat="1" applyFont="1" applyBorder="1">
      <alignment vertical="center"/>
    </xf>
    <xf numFmtId="0" fontId="2" fillId="0" borderId="0" xfId="0" applyFont="1" applyAlignment="1">
      <alignment horizontal="right" vertical="center"/>
    </xf>
    <xf numFmtId="0" fontId="2" fillId="0" borderId="2" xfId="0" applyFont="1" applyBorder="1" applyAlignment="1">
      <alignment horizontal="left" vertical="center"/>
    </xf>
    <xf numFmtId="177" fontId="2" fillId="0" borderId="2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78" fontId="2" fillId="0" borderId="0" xfId="0" applyNumberFormat="1" applyFont="1" applyAlignment="1">
      <alignment horizontal="right" vertical="center"/>
    </xf>
    <xf numFmtId="0" fontId="2" fillId="0" borderId="3" xfId="0" applyFont="1" applyBorder="1">
      <alignment vertical="center"/>
    </xf>
    <xf numFmtId="0" fontId="3" fillId="0" borderId="4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2" fillId="0" borderId="4" xfId="0" applyFont="1" applyBorder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right" vertical="center"/>
    </xf>
    <xf numFmtId="179" fontId="2" fillId="0" borderId="4" xfId="0" applyNumberFormat="1" applyFont="1" applyBorder="1">
      <alignment vertical="center"/>
    </xf>
    <xf numFmtId="181" fontId="2" fillId="0" borderId="0" xfId="0" applyNumberFormat="1" applyFont="1">
      <alignment vertical="center"/>
    </xf>
    <xf numFmtId="181" fontId="2" fillId="0" borderId="4" xfId="0" applyNumberFormat="1" applyFont="1" applyBorder="1">
      <alignment vertical="center"/>
    </xf>
    <xf numFmtId="176" fontId="2" fillId="0" borderId="4" xfId="0" applyNumberFormat="1" applyFont="1" applyBorder="1">
      <alignment vertical="center"/>
    </xf>
    <xf numFmtId="180" fontId="2" fillId="0" borderId="4" xfId="0" applyNumberFormat="1" applyFont="1" applyBorder="1">
      <alignment vertical="center"/>
    </xf>
    <xf numFmtId="0" fontId="9" fillId="0" borderId="0" xfId="0" applyFont="1" applyAlignment="1">
      <alignment horizontal="right" vertical="center"/>
    </xf>
    <xf numFmtId="0" fontId="5" fillId="0" borderId="3" xfId="0" applyFont="1" applyBorder="1" applyAlignment="1">
      <alignment horizontal="right" vertical="center"/>
    </xf>
    <xf numFmtId="182" fontId="2" fillId="0" borderId="3" xfId="0" applyNumberFormat="1" applyFont="1" applyBorder="1">
      <alignment vertical="center"/>
    </xf>
    <xf numFmtId="183" fontId="2" fillId="0" borderId="3" xfId="0" applyNumberFormat="1" applyFont="1" applyBorder="1">
      <alignment vertical="center"/>
    </xf>
    <xf numFmtId="0" fontId="5" fillId="0" borderId="2" xfId="0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2" fillId="0" borderId="4" xfId="0" applyFont="1" applyBorder="1" applyAlignment="1">
      <alignment horizontal="center" vertical="center"/>
    </xf>
    <xf numFmtId="180" fontId="13" fillId="3" borderId="5" xfId="0" applyNumberFormat="1" applyFont="1" applyFill="1" applyBorder="1">
      <alignment vertical="center"/>
    </xf>
    <xf numFmtId="0" fontId="5" fillId="0" borderId="0" xfId="0" applyFont="1">
      <alignment vertical="center"/>
    </xf>
    <xf numFmtId="180" fontId="13" fillId="0" borderId="6" xfId="0" applyNumberFormat="1" applyFont="1" applyFill="1" applyBorder="1">
      <alignment vertical="center"/>
    </xf>
    <xf numFmtId="180" fontId="13" fillId="0" borderId="8" xfId="0" applyNumberFormat="1" applyFont="1" applyFill="1" applyBorder="1">
      <alignment vertical="center"/>
    </xf>
    <xf numFmtId="180" fontId="13" fillId="0" borderId="7" xfId="0" applyNumberFormat="1" applyFont="1" applyFill="1" applyBorder="1">
      <alignment vertical="center"/>
    </xf>
    <xf numFmtId="180" fontId="13" fillId="3" borderId="6" xfId="0" applyNumberFormat="1" applyFont="1" applyFill="1" applyBorder="1">
      <alignment vertical="center"/>
    </xf>
    <xf numFmtId="180" fontId="13" fillId="3" borderId="8" xfId="0" applyNumberFormat="1" applyFont="1" applyFill="1" applyBorder="1">
      <alignment vertical="center"/>
    </xf>
    <xf numFmtId="180" fontId="13" fillId="3" borderId="7" xfId="0" applyNumberFormat="1" applyFont="1" applyFill="1" applyBorder="1">
      <alignment vertical="center"/>
    </xf>
    <xf numFmtId="178" fontId="13" fillId="0" borderId="0" xfId="0" applyNumberFormat="1" applyFont="1">
      <alignment vertical="center"/>
    </xf>
    <xf numFmtId="178" fontId="13" fillId="0" borderId="0" xfId="0" applyNumberFormat="1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184" fontId="13" fillId="3" borderId="7" xfId="0" applyNumberFormat="1" applyFont="1" applyFill="1" applyBorder="1">
      <alignment vertical="center"/>
    </xf>
    <xf numFmtId="0" fontId="5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182" fontId="2" fillId="0" borderId="4" xfId="0" applyNumberFormat="1" applyFont="1" applyBorder="1" applyAlignment="1">
      <alignment horizontal="center" vertical="center"/>
    </xf>
    <xf numFmtId="182" fontId="0" fillId="0" borderId="4" xfId="0" applyNumberFormat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0" fillId="0" borderId="2" xfId="0" applyFill="1" applyBorder="1" applyAlignment="1">
      <alignment horizontal="left" vertical="center"/>
    </xf>
    <xf numFmtId="0" fontId="12" fillId="0" borderId="4" xfId="0" applyFont="1" applyBorder="1" applyAlignment="1">
      <alignment horizontal="right" vertical="center"/>
    </xf>
  </cellXfs>
  <cellStyles count="2">
    <cellStyle name="cf1" xfId="1" xr:uid="{00000000-0005-0000-0000-000000000000}"/>
    <cellStyle name="標準" xfId="0" builtinId="0" customBuiltin="1"/>
  </cellStyles>
  <dxfs count="0"/>
  <tableStyles count="0" defaultTableStyle="TableStyleMedium2" defaultPivotStyle="PivotStyleLight16"/>
  <colors>
    <mruColors>
      <color rgb="FFFFCC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279400</xdr:colOff>
          <xdr:row>3</xdr:row>
          <xdr:rowOff>25400</xdr:rowOff>
        </xdr:from>
        <xdr:to>
          <xdr:col>13</xdr:col>
          <xdr:colOff>444500</xdr:colOff>
          <xdr:row>5</xdr:row>
          <xdr:rowOff>133350</xdr:rowOff>
        </xdr:to>
        <xdr:sp macro="" textlink="">
          <xdr:nvSpPr>
            <xdr:cNvPr id="2050" name="Object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0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w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J28"/>
  <sheetViews>
    <sheetView tabSelected="1" workbookViewId="0"/>
  </sheetViews>
  <sheetFormatPr defaultRowHeight="13" x14ac:dyDescent="0.2"/>
  <cols>
    <col min="1" max="1" width="8.7265625" style="1" customWidth="1"/>
    <col min="2" max="2" width="8.26953125" style="1" customWidth="1"/>
    <col min="3" max="4" width="8.7265625" style="1" customWidth="1"/>
    <col min="5" max="5" width="8.54296875" style="1" customWidth="1"/>
    <col min="6" max="6" width="9.453125" style="1" customWidth="1"/>
    <col min="7" max="7" width="10.26953125" style="1" customWidth="1"/>
    <col min="8" max="8" width="8.54296875" style="1" customWidth="1"/>
    <col min="9" max="9" width="8.7265625" style="1" customWidth="1"/>
    <col min="10" max="10" width="9.453125" style="1" bestFit="1" customWidth="1"/>
    <col min="11" max="16384" width="8.7265625" style="1"/>
  </cols>
  <sheetData>
    <row r="2" spans="2:10" x14ac:dyDescent="0.2">
      <c r="B2" s="39" t="s">
        <v>27</v>
      </c>
    </row>
    <row r="3" spans="2:10" ht="13.5" thickBot="1" x14ac:dyDescent="0.25"/>
    <row r="4" spans="2:10" x14ac:dyDescent="0.2">
      <c r="B4" s="17"/>
      <c r="C4" s="29" t="s">
        <v>11</v>
      </c>
      <c r="D4" s="40">
        <v>4</v>
      </c>
      <c r="E4" s="19" t="s">
        <v>20</v>
      </c>
      <c r="F4" s="43">
        <v>4.3287195298597263</v>
      </c>
      <c r="G4" s="17"/>
      <c r="H4" s="17"/>
      <c r="I4"/>
    </row>
    <row r="5" spans="2:10" ht="13.5" thickBot="1" x14ac:dyDescent="0.25">
      <c r="D5" s="41">
        <v>1</v>
      </c>
      <c r="E5" s="12" t="s">
        <v>21</v>
      </c>
      <c r="F5" s="44">
        <v>0.22419231900512213</v>
      </c>
      <c r="G5" s="6" t="s">
        <v>12</v>
      </c>
      <c r="I5"/>
    </row>
    <row r="6" spans="2:10" ht="13.5" thickBot="1" x14ac:dyDescent="0.25">
      <c r="B6" s="20"/>
      <c r="C6" s="20"/>
      <c r="D6" s="42">
        <v>0.4</v>
      </c>
      <c r="E6" s="22" t="s">
        <v>22</v>
      </c>
      <c r="F6" s="45">
        <v>0.32564902990062439</v>
      </c>
      <c r="G6" s="38">
        <f>SUM(G9:G24)</f>
        <v>-369.35158316941585</v>
      </c>
      <c r="H6" s="20"/>
      <c r="I6"/>
    </row>
    <row r="7" spans="2:10" ht="14.5" thickBot="1" x14ac:dyDescent="0.25">
      <c r="C7" s="28" t="s">
        <v>9</v>
      </c>
      <c r="D7" s="15" t="s">
        <v>10</v>
      </c>
      <c r="E7" s="50" t="s">
        <v>14</v>
      </c>
      <c r="F7" s="51"/>
      <c r="G7" s="51"/>
      <c r="H7" s="51"/>
      <c r="I7"/>
      <c r="J7" s="49">
        <v>0.32564902990062439</v>
      </c>
    </row>
    <row r="8" spans="2:10" ht="15" x14ac:dyDescent="0.2">
      <c r="B8" s="18" t="s">
        <v>8</v>
      </c>
      <c r="C8" s="4" t="s">
        <v>26</v>
      </c>
      <c r="D8" s="4" t="s">
        <v>0</v>
      </c>
      <c r="E8" s="56" t="s">
        <v>31</v>
      </c>
      <c r="F8" s="37" t="s">
        <v>32</v>
      </c>
      <c r="G8" s="21" t="s">
        <v>1</v>
      </c>
      <c r="H8" s="21" t="s">
        <v>7</v>
      </c>
      <c r="I8"/>
    </row>
    <row r="9" spans="2:10" x14ac:dyDescent="0.2">
      <c r="B9" s="24">
        <v>1</v>
      </c>
      <c r="C9" s="7">
        <v>0</v>
      </c>
      <c r="D9" s="7">
        <v>62</v>
      </c>
      <c r="E9" s="10">
        <f>$F$6</f>
        <v>0.32564902990062439</v>
      </c>
      <c r="F9" s="10">
        <f>(1-$F$6)*(_xlfn.GAMMA(C9+1/$F$5)/_xlfn.GAMMA(C9+1)/_xlfn.GAMMA(1/$F$5) * (($F$4*$F$5)^C9)/(1+$F$4*$F$5)^(C9+1/$F$5))</f>
        <v>3.2732144286409526E-2</v>
      </c>
      <c r="G9" s="10">
        <f>LN(E9+F9)*D9</f>
        <v>-63.621803851735834</v>
      </c>
      <c r="H9" s="9">
        <f>(E9+F9)*$D$25</f>
        <v>61.999943134356869</v>
      </c>
      <c r="I9"/>
    </row>
    <row r="10" spans="2:10" x14ac:dyDescent="0.2">
      <c r="B10" s="24">
        <v>2</v>
      </c>
      <c r="C10" s="7">
        <v>1</v>
      </c>
      <c r="D10" s="7">
        <v>16</v>
      </c>
      <c r="F10" s="10">
        <f t="shared" ref="F10:F24" si="0">(1-$F$6)*(_xlfn.GAMMA(C10+1/$F$5)/_xlfn.GAMMA(C10+1)/_xlfn.GAMMA(1/$F$5) * (($F$4*$F$5)^C10)/(1+$F$4*$F$5)^(C10+1/$F$5))</f>
        <v>7.1905983648401339E-2</v>
      </c>
      <c r="G10" s="10">
        <f t="shared" ref="G10:G24" si="1">LN(F10)*D10</f>
        <v>-42.118332734467685</v>
      </c>
      <c r="H10" s="9">
        <f t="shared" ref="H10:H24" si="2">F10*$D$25</f>
        <v>12.439735171173432</v>
      </c>
      <c r="I10"/>
    </row>
    <row r="11" spans="2:10" x14ac:dyDescent="0.2">
      <c r="B11" s="24">
        <v>3</v>
      </c>
      <c r="C11" s="7">
        <v>2</v>
      </c>
      <c r="D11" s="7">
        <v>9</v>
      </c>
      <c r="F11" s="10">
        <f t="shared" si="0"/>
        <v>9.6688597565044401E-2</v>
      </c>
      <c r="G11" s="10">
        <f t="shared" si="1"/>
        <v>-21.026338191347531</v>
      </c>
      <c r="H11" s="9">
        <f t="shared" si="2"/>
        <v>16.72712737875268</v>
      </c>
      <c r="I11"/>
    </row>
    <row r="12" spans="2:10" x14ac:dyDescent="0.2">
      <c r="B12" s="24">
        <v>4</v>
      </c>
      <c r="C12" s="7">
        <v>3</v>
      </c>
      <c r="D12" s="7">
        <v>19</v>
      </c>
      <c r="F12" s="10">
        <f t="shared" si="0"/>
        <v>0.10254830606631211</v>
      </c>
      <c r="G12" s="10">
        <f t="shared" si="1"/>
        <v>-43.271004941772574</v>
      </c>
      <c r="H12" s="9">
        <f t="shared" si="2"/>
        <v>17.740856949471997</v>
      </c>
      <c r="I12"/>
    </row>
    <row r="13" spans="2:10" x14ac:dyDescent="0.2">
      <c r="B13" s="24">
        <v>5</v>
      </c>
      <c r="C13" s="7">
        <v>4</v>
      </c>
      <c r="D13" s="7">
        <v>19</v>
      </c>
      <c r="F13" s="10">
        <f t="shared" si="0"/>
        <v>9.419875948720878E-2</v>
      </c>
      <c r="G13" s="10">
        <f t="shared" si="1"/>
        <v>-44.884617061830419</v>
      </c>
      <c r="H13" s="9">
        <f t="shared" si="2"/>
        <v>16.296385391287117</v>
      </c>
      <c r="I13"/>
    </row>
    <row r="14" spans="2:10" x14ac:dyDescent="0.2">
      <c r="B14" s="24">
        <v>6</v>
      </c>
      <c r="C14" s="7">
        <v>5</v>
      </c>
      <c r="D14" s="7">
        <v>15</v>
      </c>
      <c r="F14" s="10">
        <f t="shared" si="0"/>
        <v>7.8501916639928088E-2</v>
      </c>
      <c r="G14" s="10">
        <f t="shared" si="1"/>
        <v>-38.169483580448592</v>
      </c>
      <c r="H14" s="9">
        <f t="shared" si="2"/>
        <v>13.58083157870756</v>
      </c>
      <c r="I14"/>
    </row>
    <row r="15" spans="2:10" x14ac:dyDescent="0.2">
      <c r="B15" s="24">
        <v>7</v>
      </c>
      <c r="C15" s="7">
        <v>6</v>
      </c>
      <c r="D15" s="7">
        <v>13</v>
      </c>
      <c r="F15" s="10">
        <f t="shared" si="0"/>
        <v>6.0961043058458224E-2</v>
      </c>
      <c r="G15" s="10">
        <f t="shared" si="1"/>
        <v>-36.367763343744521</v>
      </c>
      <c r="H15" s="9">
        <f t="shared" si="2"/>
        <v>10.546260449113273</v>
      </c>
      <c r="I15"/>
    </row>
    <row r="16" spans="2:10" x14ac:dyDescent="0.2">
      <c r="B16" s="24">
        <v>8</v>
      </c>
      <c r="C16" s="7">
        <v>7</v>
      </c>
      <c r="D16" s="7">
        <v>4</v>
      </c>
      <c r="F16" s="10">
        <f t="shared" si="0"/>
        <v>4.4865888739541858E-2</v>
      </c>
      <c r="G16" s="10">
        <f t="shared" si="1"/>
        <v>-12.416309956932533</v>
      </c>
      <c r="H16" s="9">
        <f t="shared" si="2"/>
        <v>7.7617987519407414</v>
      </c>
      <c r="I16"/>
    </row>
    <row r="17" spans="2:9" x14ac:dyDescent="0.2">
      <c r="B17" s="24">
        <v>9</v>
      </c>
      <c r="C17" s="7">
        <v>8</v>
      </c>
      <c r="D17" s="7">
        <v>6</v>
      </c>
      <c r="F17" s="10">
        <f t="shared" si="0"/>
        <v>3.1654794208163944E-2</v>
      </c>
      <c r="G17" s="10">
        <f t="shared" si="1"/>
        <v>-20.717193996551252</v>
      </c>
      <c r="H17" s="9">
        <f t="shared" si="2"/>
        <v>5.4762793980123625</v>
      </c>
      <c r="I17"/>
    </row>
    <row r="18" spans="2:9" x14ac:dyDescent="0.2">
      <c r="B18" s="24">
        <v>10</v>
      </c>
      <c r="C18" s="7">
        <v>9</v>
      </c>
      <c r="D18" s="7">
        <v>3</v>
      </c>
      <c r="F18" s="10">
        <f t="shared" si="0"/>
        <v>2.1584511737701657E-2</v>
      </c>
      <c r="G18" s="10">
        <f t="shared" si="1"/>
        <v>-11.507337812025657</v>
      </c>
      <c r="H18" s="9">
        <f t="shared" si="2"/>
        <v>3.7341205306223868</v>
      </c>
      <c r="I18"/>
    </row>
    <row r="19" spans="2:9" x14ac:dyDescent="0.2">
      <c r="B19" s="24">
        <v>11</v>
      </c>
      <c r="C19" s="7">
        <v>10</v>
      </c>
      <c r="D19" s="7">
        <v>3</v>
      </c>
      <c r="F19" s="10">
        <f t="shared" si="0"/>
        <v>1.4309132637343274E-2</v>
      </c>
      <c r="G19" s="10">
        <f t="shared" si="1"/>
        <v>-12.740571898787294</v>
      </c>
      <c r="H19" s="9">
        <f t="shared" si="2"/>
        <v>2.4754799462603865</v>
      </c>
      <c r="I19"/>
    </row>
    <row r="20" spans="2:9" x14ac:dyDescent="0.2">
      <c r="B20" s="24">
        <v>12</v>
      </c>
      <c r="C20" s="7">
        <v>11</v>
      </c>
      <c r="D20" s="7">
        <v>1</v>
      </c>
      <c r="F20" s="10">
        <f t="shared" si="0"/>
        <v>9.2643279416629414E-3</v>
      </c>
      <c r="G20" s="10">
        <f t="shared" si="1"/>
        <v>-4.6815839592030324</v>
      </c>
      <c r="H20" s="9">
        <f t="shared" si="2"/>
        <v>1.6027287339076888</v>
      </c>
      <c r="I20"/>
    </row>
    <row r="21" spans="2:9" x14ac:dyDescent="0.2">
      <c r="B21" s="24">
        <v>13</v>
      </c>
      <c r="C21" s="7">
        <v>12</v>
      </c>
      <c r="D21" s="7">
        <v>1</v>
      </c>
      <c r="F21" s="10">
        <f t="shared" si="0"/>
        <v>5.8784967200352202E-3</v>
      </c>
      <c r="G21" s="10">
        <f t="shared" si="1"/>
        <v>-5.1364542096161099</v>
      </c>
      <c r="H21" s="9">
        <f t="shared" si="2"/>
        <v>1.0169799325660931</v>
      </c>
      <c r="I21"/>
    </row>
    <row r="22" spans="2:9" x14ac:dyDescent="0.2">
      <c r="B22" s="24">
        <v>14</v>
      </c>
      <c r="C22" s="7">
        <v>13</v>
      </c>
      <c r="D22" s="7">
        <v>0</v>
      </c>
      <c r="F22" s="10">
        <f t="shared" si="0"/>
        <v>3.6658618736122358E-3</v>
      </c>
      <c r="G22" s="10">
        <f t="shared" si="1"/>
        <v>0</v>
      </c>
      <c r="H22" s="9">
        <f t="shared" si="2"/>
        <v>0.63419410413491684</v>
      </c>
      <c r="I22"/>
    </row>
    <row r="23" spans="2:9" x14ac:dyDescent="0.2">
      <c r="B23" s="24">
        <v>15</v>
      </c>
      <c r="C23" s="7">
        <v>14</v>
      </c>
      <c r="D23" s="7">
        <v>1</v>
      </c>
      <c r="F23" s="10">
        <f t="shared" si="0"/>
        <v>2.2517229273061757E-3</v>
      </c>
      <c r="G23" s="10">
        <f t="shared" si="1"/>
        <v>-6.0960596103298759</v>
      </c>
      <c r="H23" s="9">
        <f t="shared" si="2"/>
        <v>0.38954806642396839</v>
      </c>
      <c r="I23"/>
    </row>
    <row r="24" spans="2:9" x14ac:dyDescent="0.2">
      <c r="B24" s="25">
        <v>16</v>
      </c>
      <c r="C24" s="26">
        <v>15</v>
      </c>
      <c r="D24" s="26">
        <v>1</v>
      </c>
      <c r="E24" s="20"/>
      <c r="F24" s="27">
        <f t="shared" si="0"/>
        <v>1.3648264236079993E-3</v>
      </c>
      <c r="G24" s="27">
        <f t="shared" si="1"/>
        <v>-6.5967280206229528</v>
      </c>
      <c r="H24" s="23">
        <f t="shared" si="2"/>
        <v>0.23611497128418388</v>
      </c>
      <c r="I24"/>
    </row>
    <row r="25" spans="2:9" x14ac:dyDescent="0.2">
      <c r="B25" s="17"/>
      <c r="C25" s="29" t="s">
        <v>13</v>
      </c>
      <c r="D25" s="17">
        <f>SUM(D9:D24)</f>
        <v>173</v>
      </c>
      <c r="E25" s="30">
        <f>SUM(E9:E24)</f>
        <v>0.32564902990062439</v>
      </c>
      <c r="F25" s="30">
        <f>SUM(F9:F24)</f>
        <v>0.67237631396073794</v>
      </c>
      <c r="G25" s="17"/>
      <c r="H25" s="31">
        <f>SUM(H9:H24)</f>
        <v>172.65838448801566</v>
      </c>
      <c r="I25"/>
    </row>
    <row r="26" spans="2:9" x14ac:dyDescent="0.2">
      <c r="B26" s="20"/>
      <c r="C26" s="20"/>
      <c r="D26" s="20"/>
      <c r="E26" s="52">
        <f>E25+F25</f>
        <v>0.99802534386136232</v>
      </c>
      <c r="F26" s="53"/>
      <c r="G26" s="20"/>
      <c r="H26" s="20"/>
      <c r="I26"/>
    </row>
    <row r="27" spans="2:9" x14ac:dyDescent="0.2">
      <c r="I27"/>
    </row>
    <row r="28" spans="2:9" x14ac:dyDescent="0.2">
      <c r="I28"/>
    </row>
  </sheetData>
  <mergeCells count="2">
    <mergeCell ref="E7:H7"/>
    <mergeCell ref="E26:F26"/>
  </mergeCells>
  <phoneticPr fontId="6"/>
  <pageMargins left="0.70000000000000007" right="0.70000000000000007" top="0.75" bottom="0.75" header="0.30000000000000004" footer="0.30000000000000004"/>
  <pageSetup paperSize="9" fitToWidth="0" fitToHeight="0" orientation="portrait" horizontalDpi="0" verticalDpi="0" r:id="rId1"/>
  <drawing r:id="rId2"/>
  <legacyDrawing r:id="rId3"/>
  <oleObjects>
    <mc:AlternateContent xmlns:mc="http://schemas.openxmlformats.org/markup-compatibility/2006">
      <mc:Choice Requires="x14">
        <oleObject progId="Equation.DSMT4" shapeId="2050" r:id="rId4">
          <objectPr defaultSize="0" autoPict="0" r:id="rId5">
            <anchor moveWithCells="1" sizeWithCells="1">
              <from>
                <xdr:col>8</xdr:col>
                <xdr:colOff>279400</xdr:colOff>
                <xdr:row>3</xdr:row>
                <xdr:rowOff>25400</xdr:rowOff>
              </from>
              <to>
                <xdr:col>13</xdr:col>
                <xdr:colOff>444500</xdr:colOff>
                <xdr:row>5</xdr:row>
                <xdr:rowOff>133350</xdr:rowOff>
              </to>
            </anchor>
          </objectPr>
        </oleObject>
      </mc:Choice>
      <mc:Fallback>
        <oleObject progId="Equation.DSMT4" shapeId="205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G11"/>
  <sheetViews>
    <sheetView workbookViewId="0"/>
  </sheetViews>
  <sheetFormatPr defaultRowHeight="13" x14ac:dyDescent="0.2"/>
  <cols>
    <col min="1" max="1" width="8.7265625" style="1" customWidth="1"/>
    <col min="2" max="2" width="8.36328125" style="1" customWidth="1"/>
    <col min="3" max="3" width="24.6328125" style="1" customWidth="1"/>
    <col min="4" max="5" width="10.54296875" style="1" customWidth="1"/>
    <col min="6" max="6" width="12.36328125" style="1" customWidth="1"/>
    <col min="7" max="7" width="11.81640625" style="1" customWidth="1"/>
    <col min="8" max="8" width="8.7265625" style="1" customWidth="1"/>
    <col min="9" max="9" width="8.81640625" style="1" bestFit="1" customWidth="1"/>
    <col min="10" max="10" width="8.7265625" style="1" customWidth="1"/>
    <col min="11" max="16384" width="8.7265625" style="1"/>
  </cols>
  <sheetData>
    <row r="3" spans="2:7" x14ac:dyDescent="0.2">
      <c r="B3" s="39" t="s">
        <v>27</v>
      </c>
    </row>
    <row r="5" spans="2:7" ht="13.5" customHeight="1" x14ac:dyDescent="0.2">
      <c r="B5" s="2"/>
      <c r="C5" s="2"/>
      <c r="D5" s="2"/>
      <c r="E5" s="2"/>
      <c r="F5" s="3" t="s">
        <v>2</v>
      </c>
      <c r="G5" s="33" t="s">
        <v>16</v>
      </c>
    </row>
    <row r="6" spans="2:7" ht="13.5" customHeight="1" x14ac:dyDescent="0.2">
      <c r="B6" s="34" t="s">
        <v>28</v>
      </c>
      <c r="C6" s="13" t="s">
        <v>3</v>
      </c>
      <c r="D6" s="14" t="s">
        <v>23</v>
      </c>
      <c r="E6" s="5" t="s">
        <v>24</v>
      </c>
      <c r="F6" s="35" t="s">
        <v>17</v>
      </c>
      <c r="G6" s="34" t="s">
        <v>25</v>
      </c>
    </row>
    <row r="7" spans="2:7" ht="13.5" customHeight="1" x14ac:dyDescent="0.2">
      <c r="B7" s="15" t="s">
        <v>4</v>
      </c>
      <c r="C7" s="1" t="s">
        <v>5</v>
      </c>
      <c r="D7" s="8">
        <f>-E7/2</f>
        <v>-494.04466500000001</v>
      </c>
      <c r="E7" s="46">
        <v>988.08933000000002</v>
      </c>
      <c r="F7" s="36" t="s">
        <v>18</v>
      </c>
      <c r="G7" s="54" t="s">
        <v>19</v>
      </c>
    </row>
    <row r="8" spans="2:7" ht="13.5" customHeight="1" x14ac:dyDescent="0.2">
      <c r="B8" s="5"/>
      <c r="C8" s="32" t="s">
        <v>15</v>
      </c>
      <c r="D8" s="11">
        <v>-383.70461964761807</v>
      </c>
      <c r="E8" s="11">
        <v>767.40923929523615</v>
      </c>
      <c r="F8" s="11">
        <f>$E$7-$E$8</f>
        <v>220.68009070476387</v>
      </c>
      <c r="G8" s="55"/>
    </row>
    <row r="9" spans="2:7" ht="13.5" customHeight="1" x14ac:dyDescent="0.2">
      <c r="B9" s="48" t="s">
        <v>6</v>
      </c>
      <c r="C9" s="39" t="s">
        <v>29</v>
      </c>
      <c r="D9" s="8">
        <v>-381.61458147741814</v>
      </c>
      <c r="E9" s="47">
        <v>763.22916295483628</v>
      </c>
      <c r="F9" s="36" t="s">
        <v>18</v>
      </c>
      <c r="G9" s="16">
        <f>E7-E9</f>
        <v>224.86016704516373</v>
      </c>
    </row>
    <row r="10" spans="2:7" ht="13.5" customHeight="1" x14ac:dyDescent="0.2">
      <c r="B10" s="5"/>
      <c r="C10" s="32" t="s">
        <v>30</v>
      </c>
      <c r="D10" s="11">
        <v>-369.35158316957035</v>
      </c>
      <c r="E10" s="11">
        <v>738.70316633914069</v>
      </c>
      <c r="F10" s="11">
        <f>$E$9-$E$10</f>
        <v>24.52599661569559</v>
      </c>
      <c r="G10" s="11">
        <f>E8-E10</f>
        <v>28.706072956095454</v>
      </c>
    </row>
    <row r="11" spans="2:7" ht="13.5" customHeight="1" x14ac:dyDescent="0.2"/>
  </sheetData>
  <mergeCells count="1">
    <mergeCell ref="G7:G8"/>
  </mergeCells>
  <phoneticPr fontId="6"/>
  <pageMargins left="0.70000000000000007" right="0.70000000000000007" top="0.75" bottom="0.75" header="0.30000000000000004" footer="0.3000000000000000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ゼロ_ガンマP</vt:lpstr>
      <vt:lpstr>比較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高橋行雄</dc:creator>
  <cp:lastModifiedBy>高橋行雄</cp:lastModifiedBy>
  <dcterms:created xsi:type="dcterms:W3CDTF">2018-12-09T02:27:18Z</dcterms:created>
  <dcterms:modified xsi:type="dcterms:W3CDTF">2020-05-13T06:28:36Z</dcterms:modified>
</cp:coreProperties>
</file>