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3_2020=====\P3_ポアソン回帰\"/>
    </mc:Choice>
  </mc:AlternateContent>
  <xr:revisionPtr revIDLastSave="0" documentId="13_ncr:1_{AD5EFB25-C894-4D0A-9955-03CE5198D79D}" xr6:coauthVersionLast="45" xr6:coauthVersionMax="45" xr10:uidLastSave="{00000000-0000-0000-0000-000000000000}"/>
  <bookViews>
    <workbookView xWindow="1400" yWindow="180" windowWidth="17330" windowHeight="9960" xr2:uid="{53C87BFD-6B77-4302-90BF-F2F7149019BB}"/>
  </bookViews>
  <sheets>
    <sheet name="ガンマ・ポアソン回帰" sheetId="8" r:id="rId1"/>
    <sheet name="推定" sheetId="10" r:id="rId2"/>
    <sheet name="確率" sheetId="12" r:id="rId3"/>
    <sheet name="確率グラフ" sheetId="11" r:id="rId4"/>
  </sheets>
  <definedNames>
    <definedName name="solver_adj" localSheetId="0" hidden="1">ガンマ・ポアソン回帰!$G$5:$G$6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ガンマ・ポアソン回帰!$H$7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2" l="1"/>
  <c r="F14" i="12"/>
  <c r="J9" i="12"/>
  <c r="J16" i="12" s="1"/>
  <c r="K9" i="12"/>
  <c r="K13" i="12" s="1"/>
  <c r="I9" i="12"/>
  <c r="I11" i="12" s="1"/>
  <c r="F9" i="12"/>
  <c r="F15" i="12" s="1"/>
  <c r="G9" i="12"/>
  <c r="G12" i="12" s="1"/>
  <c r="E9" i="12"/>
  <c r="E18" i="12" s="1"/>
  <c r="E23" i="12" l="1"/>
  <c r="E25" i="12"/>
  <c r="F22" i="12"/>
  <c r="G11" i="12"/>
  <c r="G17" i="12"/>
  <c r="J23" i="12"/>
  <c r="G19" i="12"/>
  <c r="I24" i="12"/>
  <c r="E10" i="12"/>
  <c r="E17" i="12"/>
  <c r="I18" i="12"/>
  <c r="F20" i="12"/>
  <c r="I26" i="12"/>
  <c r="G25" i="12"/>
  <c r="E15" i="12"/>
  <c r="J15" i="12"/>
  <c r="J21" i="12"/>
  <c r="K18" i="12"/>
  <c r="I16" i="12"/>
  <c r="J13" i="12"/>
  <c r="K26" i="12"/>
  <c r="F25" i="12"/>
  <c r="G22" i="12"/>
  <c r="E20" i="12"/>
  <c r="F17" i="12"/>
  <c r="G14" i="12"/>
  <c r="E12" i="12"/>
  <c r="J26" i="12"/>
  <c r="K23" i="12"/>
  <c r="I21" i="12"/>
  <c r="J18" i="12"/>
  <c r="K15" i="12"/>
  <c r="I13" i="12"/>
  <c r="K20" i="12"/>
  <c r="K12" i="12"/>
  <c r="G10" i="12"/>
  <c r="G24" i="12"/>
  <c r="E22" i="12"/>
  <c r="F19" i="12"/>
  <c r="G16" i="12"/>
  <c r="E14" i="12"/>
  <c r="F11" i="12"/>
  <c r="K25" i="12"/>
  <c r="I23" i="12"/>
  <c r="J20" i="12"/>
  <c r="K17" i="12"/>
  <c r="I15" i="12"/>
  <c r="J12" i="12"/>
  <c r="F10" i="12"/>
  <c r="F24" i="12"/>
  <c r="G21" i="12"/>
  <c r="E19" i="12"/>
  <c r="F16" i="12"/>
  <c r="G13" i="12"/>
  <c r="E11" i="12"/>
  <c r="J25" i="12"/>
  <c r="K22" i="12"/>
  <c r="I20" i="12"/>
  <c r="J17" i="12"/>
  <c r="K14" i="12"/>
  <c r="I12" i="12"/>
  <c r="G26" i="12"/>
  <c r="E24" i="12"/>
  <c r="F21" i="12"/>
  <c r="G18" i="12"/>
  <c r="E16" i="12"/>
  <c r="F13" i="12"/>
  <c r="I10" i="12"/>
  <c r="I25" i="12"/>
  <c r="J22" i="12"/>
  <c r="K19" i="12"/>
  <c r="I17" i="12"/>
  <c r="J14" i="12"/>
  <c r="K11" i="12"/>
  <c r="F26" i="12"/>
  <c r="G23" i="12"/>
  <c r="E21" i="12"/>
  <c r="F18" i="12"/>
  <c r="G15" i="12"/>
  <c r="E13" i="12"/>
  <c r="K10" i="12"/>
  <c r="K24" i="12"/>
  <c r="I22" i="12"/>
  <c r="J19" i="12"/>
  <c r="K16" i="12"/>
  <c r="I14" i="12"/>
  <c r="J11" i="12"/>
  <c r="E26" i="12"/>
  <c r="F23" i="12"/>
  <c r="G20" i="12"/>
  <c r="J10" i="12"/>
  <c r="J24" i="12"/>
  <c r="K21" i="12"/>
  <c r="I19" i="12"/>
  <c r="H26" i="11"/>
  <c r="I26" i="11" s="1"/>
  <c r="G26" i="11"/>
  <c r="H25" i="11"/>
  <c r="I25" i="11" s="1"/>
  <c r="G25" i="11"/>
  <c r="H24" i="11"/>
  <c r="I24" i="11" s="1"/>
  <c r="G24" i="11"/>
  <c r="H23" i="11"/>
  <c r="I23" i="11" s="1"/>
  <c r="G23" i="11"/>
  <c r="H22" i="11"/>
  <c r="I22" i="11" s="1"/>
  <c r="G22" i="11"/>
  <c r="H21" i="11"/>
  <c r="G21" i="11"/>
  <c r="H20" i="11"/>
  <c r="I20" i="11" s="1"/>
  <c r="G20" i="11"/>
  <c r="H19" i="11"/>
  <c r="I19" i="11" s="1"/>
  <c r="G19" i="11"/>
  <c r="H18" i="11"/>
  <c r="I18" i="11" s="1"/>
  <c r="G18" i="11"/>
  <c r="H17" i="11"/>
  <c r="I17" i="11" s="1"/>
  <c r="G17" i="11"/>
  <c r="H16" i="11"/>
  <c r="G16" i="11"/>
  <c r="H15" i="11"/>
  <c r="I15" i="11" s="1"/>
  <c r="G15" i="11"/>
  <c r="H14" i="11"/>
  <c r="I14" i="11" s="1"/>
  <c r="G14" i="11"/>
  <c r="H13" i="11"/>
  <c r="I13" i="11" s="1"/>
  <c r="G13" i="11"/>
  <c r="H12" i="11"/>
  <c r="I12" i="11" s="1"/>
  <c r="G12" i="11"/>
  <c r="H11" i="11"/>
  <c r="G11" i="11"/>
  <c r="H10" i="11"/>
  <c r="I10" i="11" s="1"/>
  <c r="G10" i="11"/>
  <c r="H9" i="11"/>
  <c r="I9" i="11" s="1"/>
  <c r="G9" i="11"/>
  <c r="I11" i="11" l="1"/>
  <c r="L25" i="11"/>
  <c r="I21" i="11"/>
  <c r="V25" i="11"/>
  <c r="I16" i="11"/>
  <c r="Q25" i="11"/>
  <c r="D15" i="10"/>
  <c r="E15" i="10"/>
  <c r="F15" i="10" s="1"/>
  <c r="D10" i="10"/>
  <c r="E10" i="10"/>
  <c r="F10" i="10" s="1"/>
  <c r="D11" i="10"/>
  <c r="E11" i="10"/>
  <c r="F11" i="10" s="1"/>
  <c r="E13" i="10"/>
  <c r="F13" i="10" s="1"/>
  <c r="E14" i="10"/>
  <c r="F14" i="10" s="1"/>
  <c r="E12" i="10"/>
  <c r="F12" i="10" s="1"/>
  <c r="D13" i="10"/>
  <c r="D14" i="10"/>
  <c r="D12" i="10"/>
  <c r="R38" i="11" l="1"/>
  <c r="S38" i="11" s="1"/>
  <c r="R30" i="11"/>
  <c r="S30" i="11" s="1"/>
  <c r="R33" i="11"/>
  <c r="S33" i="11" s="1"/>
  <c r="R36" i="11"/>
  <c r="S36" i="11" s="1"/>
  <c r="R29" i="11"/>
  <c r="S29" i="11" s="1"/>
  <c r="R39" i="11"/>
  <c r="S39" i="11" s="1"/>
  <c r="R31" i="11"/>
  <c r="S31" i="11" s="1"/>
  <c r="R40" i="11"/>
  <c r="S40" i="11" s="1"/>
  <c r="R41" i="11"/>
  <c r="S41" i="11" s="1"/>
  <c r="R32" i="11"/>
  <c r="S32" i="11" s="1"/>
  <c r="R28" i="11"/>
  <c r="S28" i="11" s="1"/>
  <c r="R34" i="11"/>
  <c r="S34" i="11" s="1"/>
  <c r="R42" i="11"/>
  <c r="S42" i="11" s="1"/>
  <c r="R35" i="11"/>
  <c r="S35" i="11" s="1"/>
  <c r="R44" i="11"/>
  <c r="S44" i="11" s="1"/>
  <c r="R37" i="11"/>
  <c r="S37" i="11" s="1"/>
  <c r="R43" i="11"/>
  <c r="S43" i="11" s="1"/>
  <c r="W36" i="11"/>
  <c r="X36" i="11" s="1"/>
  <c r="W44" i="11"/>
  <c r="X44" i="11" s="1"/>
  <c r="W30" i="11"/>
  <c r="X30" i="11" s="1"/>
  <c r="W39" i="11"/>
  <c r="X39" i="11" s="1"/>
  <c r="W34" i="11"/>
  <c r="X34" i="11" s="1"/>
  <c r="W29" i="11"/>
  <c r="X29" i="11" s="1"/>
  <c r="W37" i="11"/>
  <c r="X37" i="11" s="1"/>
  <c r="W28" i="11"/>
  <c r="X28" i="11" s="1"/>
  <c r="W38" i="11"/>
  <c r="X38" i="11" s="1"/>
  <c r="W31" i="11"/>
  <c r="X31" i="11" s="1"/>
  <c r="W42" i="11"/>
  <c r="X42" i="11" s="1"/>
  <c r="W35" i="11"/>
  <c r="X35" i="11" s="1"/>
  <c r="W32" i="11"/>
  <c r="X32" i="11" s="1"/>
  <c r="W40" i="11"/>
  <c r="X40" i="11" s="1"/>
  <c r="W41" i="11"/>
  <c r="X41" i="11" s="1"/>
  <c r="W33" i="11"/>
  <c r="X33" i="11" s="1"/>
  <c r="W43" i="11"/>
  <c r="X43" i="11" s="1"/>
  <c r="M29" i="11"/>
  <c r="N29" i="11" s="1"/>
  <c r="M37" i="11"/>
  <c r="N37" i="11" s="1"/>
  <c r="M28" i="11"/>
  <c r="N28" i="11" s="1"/>
  <c r="M32" i="11"/>
  <c r="N32" i="11" s="1"/>
  <c r="M30" i="11"/>
  <c r="N30" i="11" s="1"/>
  <c r="M38" i="11"/>
  <c r="N38" i="11" s="1"/>
  <c r="M31" i="11"/>
  <c r="N31" i="11" s="1"/>
  <c r="M40" i="11"/>
  <c r="N40" i="11" s="1"/>
  <c r="M35" i="11"/>
  <c r="N35" i="11" s="1"/>
  <c r="M36" i="11"/>
  <c r="N36" i="11" s="1"/>
  <c r="M39" i="11"/>
  <c r="N39" i="11" s="1"/>
  <c r="M33" i="11"/>
  <c r="N33" i="11" s="1"/>
  <c r="M41" i="11"/>
  <c r="N41" i="11" s="1"/>
  <c r="M42" i="11"/>
  <c r="N42" i="11" s="1"/>
  <c r="M43" i="11"/>
  <c r="N43" i="11" s="1"/>
  <c r="M44" i="11"/>
  <c r="N44" i="11" s="1"/>
  <c r="M34" i="11"/>
  <c r="N34" i="11" s="1"/>
  <c r="O27" i="8"/>
  <c r="P27" i="8"/>
  <c r="Q27" i="8" s="1"/>
  <c r="O28" i="8"/>
  <c r="P28" i="8"/>
  <c r="Q28" i="8" s="1"/>
  <c r="P12" i="8"/>
  <c r="Q12" i="8" s="1"/>
  <c r="P13" i="8"/>
  <c r="Q13" i="8" s="1"/>
  <c r="P14" i="8"/>
  <c r="Q14" i="8" s="1"/>
  <c r="P15" i="8"/>
  <c r="Q15" i="8" s="1"/>
  <c r="P16" i="8"/>
  <c r="Q16" i="8" s="1"/>
  <c r="P17" i="8"/>
  <c r="Q17" i="8" s="1"/>
  <c r="P18" i="8"/>
  <c r="Q18" i="8" s="1"/>
  <c r="P19" i="8"/>
  <c r="Q19" i="8" s="1"/>
  <c r="P20" i="8"/>
  <c r="Q20" i="8" s="1"/>
  <c r="P21" i="8"/>
  <c r="Q21" i="8" s="1"/>
  <c r="P22" i="8"/>
  <c r="Q22" i="8" s="1"/>
  <c r="P23" i="8"/>
  <c r="Q23" i="8" s="1"/>
  <c r="P24" i="8"/>
  <c r="Q24" i="8" s="1"/>
  <c r="P25" i="8"/>
  <c r="Q25" i="8" s="1"/>
  <c r="P26" i="8"/>
  <c r="Q26" i="8" s="1"/>
  <c r="P11" i="8"/>
  <c r="Q11" i="8" s="1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11" i="8"/>
  <c r="J183" i="8" l="1"/>
  <c r="K183" i="8" s="1"/>
  <c r="L183" i="8" s="1"/>
  <c r="J182" i="8"/>
  <c r="K182" i="8" s="1"/>
  <c r="L182" i="8" s="1"/>
  <c r="J181" i="8"/>
  <c r="K181" i="8" s="1"/>
  <c r="L181" i="8" s="1"/>
  <c r="J180" i="8"/>
  <c r="K180" i="8" s="1"/>
  <c r="L180" i="8" s="1"/>
  <c r="J179" i="8"/>
  <c r="K179" i="8" s="1"/>
  <c r="L179" i="8" s="1"/>
  <c r="J178" i="8"/>
  <c r="K178" i="8" s="1"/>
  <c r="L178" i="8" s="1"/>
  <c r="J177" i="8"/>
  <c r="K177" i="8" s="1"/>
  <c r="L177" i="8" s="1"/>
  <c r="J176" i="8"/>
  <c r="K176" i="8" s="1"/>
  <c r="L176" i="8" s="1"/>
  <c r="J175" i="8"/>
  <c r="K175" i="8" s="1"/>
  <c r="L175" i="8" s="1"/>
  <c r="J174" i="8"/>
  <c r="K174" i="8" s="1"/>
  <c r="L174" i="8" s="1"/>
  <c r="J173" i="8"/>
  <c r="K173" i="8" s="1"/>
  <c r="L173" i="8" s="1"/>
  <c r="J172" i="8"/>
  <c r="K172" i="8" s="1"/>
  <c r="L172" i="8" s="1"/>
  <c r="J171" i="8"/>
  <c r="K171" i="8" s="1"/>
  <c r="L171" i="8" s="1"/>
  <c r="J170" i="8"/>
  <c r="K170" i="8" s="1"/>
  <c r="L170" i="8" s="1"/>
  <c r="J169" i="8"/>
  <c r="K169" i="8" s="1"/>
  <c r="L169" i="8" s="1"/>
  <c r="J168" i="8"/>
  <c r="K168" i="8" s="1"/>
  <c r="L168" i="8" s="1"/>
  <c r="J167" i="8"/>
  <c r="K167" i="8" s="1"/>
  <c r="L167" i="8" s="1"/>
  <c r="J166" i="8"/>
  <c r="K166" i="8" s="1"/>
  <c r="L166" i="8" s="1"/>
  <c r="J165" i="8"/>
  <c r="K165" i="8" s="1"/>
  <c r="L165" i="8" s="1"/>
  <c r="J164" i="8"/>
  <c r="K164" i="8" s="1"/>
  <c r="L164" i="8" s="1"/>
  <c r="J163" i="8"/>
  <c r="K163" i="8" s="1"/>
  <c r="L163" i="8" s="1"/>
  <c r="J162" i="8"/>
  <c r="K162" i="8" s="1"/>
  <c r="L162" i="8" s="1"/>
  <c r="J161" i="8"/>
  <c r="K161" i="8" s="1"/>
  <c r="L161" i="8" s="1"/>
  <c r="J160" i="8"/>
  <c r="K160" i="8" s="1"/>
  <c r="L160" i="8" s="1"/>
  <c r="J159" i="8"/>
  <c r="K159" i="8" s="1"/>
  <c r="L159" i="8" s="1"/>
  <c r="J158" i="8"/>
  <c r="K158" i="8" s="1"/>
  <c r="L158" i="8" s="1"/>
  <c r="J157" i="8"/>
  <c r="K157" i="8" s="1"/>
  <c r="L157" i="8" s="1"/>
  <c r="J156" i="8"/>
  <c r="K156" i="8" s="1"/>
  <c r="L156" i="8" s="1"/>
  <c r="J155" i="8"/>
  <c r="K155" i="8" s="1"/>
  <c r="L155" i="8" s="1"/>
  <c r="J154" i="8"/>
  <c r="K154" i="8" s="1"/>
  <c r="L154" i="8" s="1"/>
  <c r="J153" i="8"/>
  <c r="K153" i="8" s="1"/>
  <c r="L153" i="8" s="1"/>
  <c r="J152" i="8"/>
  <c r="K152" i="8" s="1"/>
  <c r="L152" i="8" s="1"/>
  <c r="J151" i="8"/>
  <c r="K151" i="8" s="1"/>
  <c r="L151" i="8" s="1"/>
  <c r="J150" i="8"/>
  <c r="K150" i="8" s="1"/>
  <c r="L150" i="8" s="1"/>
  <c r="J149" i="8"/>
  <c r="K149" i="8" s="1"/>
  <c r="L149" i="8" s="1"/>
  <c r="J148" i="8"/>
  <c r="K148" i="8" s="1"/>
  <c r="L148" i="8" s="1"/>
  <c r="J147" i="8"/>
  <c r="K147" i="8" s="1"/>
  <c r="L147" i="8" s="1"/>
  <c r="J146" i="8"/>
  <c r="K146" i="8" s="1"/>
  <c r="L146" i="8" s="1"/>
  <c r="J145" i="8"/>
  <c r="K145" i="8" s="1"/>
  <c r="L145" i="8" s="1"/>
  <c r="J144" i="8"/>
  <c r="K144" i="8" s="1"/>
  <c r="L144" i="8" s="1"/>
  <c r="J143" i="8"/>
  <c r="K143" i="8" s="1"/>
  <c r="L143" i="8" s="1"/>
  <c r="J142" i="8"/>
  <c r="K142" i="8" s="1"/>
  <c r="L142" i="8" s="1"/>
  <c r="J141" i="8"/>
  <c r="K141" i="8" s="1"/>
  <c r="L141" i="8" s="1"/>
  <c r="J140" i="8"/>
  <c r="K140" i="8" s="1"/>
  <c r="L140" i="8" s="1"/>
  <c r="J139" i="8"/>
  <c r="K139" i="8" s="1"/>
  <c r="L139" i="8" s="1"/>
  <c r="J138" i="8"/>
  <c r="K138" i="8" s="1"/>
  <c r="L138" i="8" s="1"/>
  <c r="J137" i="8"/>
  <c r="K137" i="8" s="1"/>
  <c r="L137" i="8" s="1"/>
  <c r="J136" i="8"/>
  <c r="K136" i="8" s="1"/>
  <c r="L136" i="8" s="1"/>
  <c r="J135" i="8"/>
  <c r="K135" i="8" s="1"/>
  <c r="L135" i="8" s="1"/>
  <c r="J134" i="8"/>
  <c r="K134" i="8" s="1"/>
  <c r="L134" i="8" s="1"/>
  <c r="J133" i="8"/>
  <c r="K133" i="8" s="1"/>
  <c r="L133" i="8" s="1"/>
  <c r="J132" i="8"/>
  <c r="K132" i="8" s="1"/>
  <c r="L132" i="8" s="1"/>
  <c r="J131" i="8"/>
  <c r="K131" i="8" s="1"/>
  <c r="L131" i="8" s="1"/>
  <c r="J130" i="8"/>
  <c r="K130" i="8" s="1"/>
  <c r="L130" i="8" s="1"/>
  <c r="J129" i="8"/>
  <c r="K129" i="8" s="1"/>
  <c r="L129" i="8" s="1"/>
  <c r="J128" i="8"/>
  <c r="K128" i="8" s="1"/>
  <c r="L128" i="8" s="1"/>
  <c r="J127" i="8"/>
  <c r="K127" i="8" s="1"/>
  <c r="L127" i="8" s="1"/>
  <c r="J126" i="8"/>
  <c r="K126" i="8" s="1"/>
  <c r="L126" i="8" s="1"/>
  <c r="J125" i="8"/>
  <c r="K125" i="8" s="1"/>
  <c r="L125" i="8" s="1"/>
  <c r="J124" i="8"/>
  <c r="K124" i="8" s="1"/>
  <c r="L124" i="8" s="1"/>
  <c r="J123" i="8"/>
  <c r="K123" i="8" s="1"/>
  <c r="L123" i="8" s="1"/>
  <c r="J122" i="8"/>
  <c r="K122" i="8" s="1"/>
  <c r="L122" i="8" s="1"/>
  <c r="J121" i="8"/>
  <c r="K121" i="8" s="1"/>
  <c r="L121" i="8" s="1"/>
  <c r="J120" i="8"/>
  <c r="K120" i="8" s="1"/>
  <c r="L120" i="8" s="1"/>
  <c r="J119" i="8"/>
  <c r="K119" i="8" s="1"/>
  <c r="L119" i="8" s="1"/>
  <c r="J118" i="8"/>
  <c r="K118" i="8" s="1"/>
  <c r="L118" i="8" s="1"/>
  <c r="J117" i="8"/>
  <c r="K117" i="8" s="1"/>
  <c r="L117" i="8" s="1"/>
  <c r="J116" i="8"/>
  <c r="K116" i="8" s="1"/>
  <c r="L116" i="8" s="1"/>
  <c r="J115" i="8"/>
  <c r="K115" i="8" s="1"/>
  <c r="L115" i="8" s="1"/>
  <c r="J114" i="8"/>
  <c r="K114" i="8" s="1"/>
  <c r="L114" i="8" s="1"/>
  <c r="J113" i="8"/>
  <c r="K113" i="8" s="1"/>
  <c r="L113" i="8" s="1"/>
  <c r="J112" i="8"/>
  <c r="K112" i="8" s="1"/>
  <c r="L112" i="8" s="1"/>
  <c r="J111" i="8"/>
  <c r="K111" i="8" s="1"/>
  <c r="L111" i="8" s="1"/>
  <c r="J110" i="8"/>
  <c r="K110" i="8" s="1"/>
  <c r="L110" i="8" s="1"/>
  <c r="J109" i="8"/>
  <c r="K109" i="8" s="1"/>
  <c r="L109" i="8" s="1"/>
  <c r="J108" i="8"/>
  <c r="K108" i="8" s="1"/>
  <c r="L108" i="8" s="1"/>
  <c r="J107" i="8"/>
  <c r="K107" i="8" s="1"/>
  <c r="L107" i="8" s="1"/>
  <c r="J106" i="8"/>
  <c r="K106" i="8" s="1"/>
  <c r="L106" i="8" s="1"/>
  <c r="J105" i="8"/>
  <c r="K105" i="8" s="1"/>
  <c r="L105" i="8" s="1"/>
  <c r="J104" i="8"/>
  <c r="K104" i="8" s="1"/>
  <c r="L104" i="8" s="1"/>
  <c r="J103" i="8"/>
  <c r="K103" i="8" s="1"/>
  <c r="L103" i="8" s="1"/>
  <c r="J102" i="8"/>
  <c r="K102" i="8" s="1"/>
  <c r="L102" i="8" s="1"/>
  <c r="J101" i="8"/>
  <c r="K101" i="8" s="1"/>
  <c r="L101" i="8" s="1"/>
  <c r="J100" i="8"/>
  <c r="K100" i="8" s="1"/>
  <c r="L100" i="8" s="1"/>
  <c r="J99" i="8"/>
  <c r="K99" i="8" s="1"/>
  <c r="L99" i="8" s="1"/>
  <c r="J98" i="8"/>
  <c r="K98" i="8" s="1"/>
  <c r="L98" i="8" s="1"/>
  <c r="J97" i="8"/>
  <c r="K97" i="8" s="1"/>
  <c r="L97" i="8" s="1"/>
  <c r="J96" i="8"/>
  <c r="K96" i="8" s="1"/>
  <c r="L96" i="8" s="1"/>
  <c r="J95" i="8"/>
  <c r="K95" i="8" s="1"/>
  <c r="L95" i="8" s="1"/>
  <c r="J94" i="8"/>
  <c r="K94" i="8" s="1"/>
  <c r="L94" i="8" s="1"/>
  <c r="J93" i="8"/>
  <c r="K93" i="8" s="1"/>
  <c r="L93" i="8" s="1"/>
  <c r="J92" i="8"/>
  <c r="K92" i="8" s="1"/>
  <c r="L92" i="8" s="1"/>
  <c r="J91" i="8"/>
  <c r="K91" i="8" s="1"/>
  <c r="L91" i="8" s="1"/>
  <c r="J90" i="8"/>
  <c r="K90" i="8" s="1"/>
  <c r="L90" i="8" s="1"/>
  <c r="J89" i="8"/>
  <c r="K89" i="8" s="1"/>
  <c r="L89" i="8" s="1"/>
  <c r="J88" i="8"/>
  <c r="K88" i="8" s="1"/>
  <c r="L88" i="8" s="1"/>
  <c r="J87" i="8"/>
  <c r="K87" i="8" s="1"/>
  <c r="L87" i="8" s="1"/>
  <c r="J86" i="8"/>
  <c r="K86" i="8" s="1"/>
  <c r="L86" i="8" s="1"/>
  <c r="J85" i="8"/>
  <c r="K85" i="8" s="1"/>
  <c r="L85" i="8" s="1"/>
  <c r="J84" i="8"/>
  <c r="K84" i="8" s="1"/>
  <c r="L84" i="8" s="1"/>
  <c r="J83" i="8"/>
  <c r="K83" i="8" s="1"/>
  <c r="L83" i="8" s="1"/>
  <c r="J82" i="8"/>
  <c r="K82" i="8" s="1"/>
  <c r="L82" i="8" s="1"/>
  <c r="J81" i="8"/>
  <c r="K81" i="8" s="1"/>
  <c r="L81" i="8" s="1"/>
  <c r="J80" i="8"/>
  <c r="K80" i="8" s="1"/>
  <c r="L80" i="8" s="1"/>
  <c r="J79" i="8"/>
  <c r="K79" i="8" s="1"/>
  <c r="L79" i="8" s="1"/>
  <c r="J78" i="8"/>
  <c r="K78" i="8" s="1"/>
  <c r="L78" i="8" s="1"/>
  <c r="J77" i="8"/>
  <c r="K77" i="8" s="1"/>
  <c r="L77" i="8" s="1"/>
  <c r="J76" i="8"/>
  <c r="K76" i="8" s="1"/>
  <c r="L76" i="8" s="1"/>
  <c r="J75" i="8"/>
  <c r="K75" i="8" s="1"/>
  <c r="L75" i="8" s="1"/>
  <c r="J74" i="8"/>
  <c r="K74" i="8" s="1"/>
  <c r="L74" i="8" s="1"/>
  <c r="J73" i="8"/>
  <c r="K73" i="8" s="1"/>
  <c r="L73" i="8" s="1"/>
  <c r="J72" i="8"/>
  <c r="K72" i="8" s="1"/>
  <c r="L72" i="8" s="1"/>
  <c r="J71" i="8"/>
  <c r="K71" i="8" s="1"/>
  <c r="L71" i="8" s="1"/>
  <c r="J70" i="8"/>
  <c r="K70" i="8" s="1"/>
  <c r="L70" i="8" s="1"/>
  <c r="J69" i="8"/>
  <c r="K69" i="8" s="1"/>
  <c r="L69" i="8" s="1"/>
  <c r="J68" i="8"/>
  <c r="K68" i="8" s="1"/>
  <c r="L68" i="8" s="1"/>
  <c r="J67" i="8"/>
  <c r="K67" i="8" s="1"/>
  <c r="L67" i="8" s="1"/>
  <c r="J66" i="8"/>
  <c r="K66" i="8" s="1"/>
  <c r="L66" i="8" s="1"/>
  <c r="J65" i="8"/>
  <c r="K65" i="8" s="1"/>
  <c r="L65" i="8" s="1"/>
  <c r="J64" i="8"/>
  <c r="K64" i="8" s="1"/>
  <c r="L64" i="8" s="1"/>
  <c r="J63" i="8"/>
  <c r="K63" i="8" s="1"/>
  <c r="L63" i="8" s="1"/>
  <c r="J62" i="8"/>
  <c r="K62" i="8" s="1"/>
  <c r="L62" i="8" s="1"/>
  <c r="J61" i="8"/>
  <c r="K61" i="8" s="1"/>
  <c r="L61" i="8" s="1"/>
  <c r="J60" i="8"/>
  <c r="K60" i="8" s="1"/>
  <c r="L60" i="8" s="1"/>
  <c r="J59" i="8"/>
  <c r="K59" i="8" s="1"/>
  <c r="L59" i="8" s="1"/>
  <c r="J58" i="8"/>
  <c r="K58" i="8" s="1"/>
  <c r="L58" i="8" s="1"/>
  <c r="J57" i="8"/>
  <c r="K57" i="8" s="1"/>
  <c r="L57" i="8" s="1"/>
  <c r="J56" i="8"/>
  <c r="K56" i="8" s="1"/>
  <c r="L56" i="8" s="1"/>
  <c r="J55" i="8"/>
  <c r="K55" i="8" s="1"/>
  <c r="L55" i="8" s="1"/>
  <c r="J54" i="8"/>
  <c r="K54" i="8" s="1"/>
  <c r="L54" i="8" s="1"/>
  <c r="J53" i="8"/>
  <c r="K53" i="8" s="1"/>
  <c r="L53" i="8" s="1"/>
  <c r="J52" i="8"/>
  <c r="K52" i="8" s="1"/>
  <c r="L52" i="8" s="1"/>
  <c r="J51" i="8"/>
  <c r="K51" i="8" s="1"/>
  <c r="L51" i="8" s="1"/>
  <c r="J50" i="8"/>
  <c r="K50" i="8" s="1"/>
  <c r="L50" i="8" s="1"/>
  <c r="J49" i="8"/>
  <c r="K49" i="8" s="1"/>
  <c r="L49" i="8" s="1"/>
  <c r="J48" i="8"/>
  <c r="K48" i="8" s="1"/>
  <c r="L48" i="8" s="1"/>
  <c r="J47" i="8"/>
  <c r="K47" i="8" s="1"/>
  <c r="L47" i="8" s="1"/>
  <c r="J46" i="8"/>
  <c r="K46" i="8" s="1"/>
  <c r="L46" i="8" s="1"/>
  <c r="J45" i="8"/>
  <c r="K45" i="8" s="1"/>
  <c r="L45" i="8" s="1"/>
  <c r="J44" i="8"/>
  <c r="K44" i="8" s="1"/>
  <c r="L44" i="8" s="1"/>
  <c r="J43" i="8"/>
  <c r="K43" i="8" s="1"/>
  <c r="L43" i="8" s="1"/>
  <c r="J42" i="8"/>
  <c r="K42" i="8" s="1"/>
  <c r="L42" i="8" s="1"/>
  <c r="J41" i="8"/>
  <c r="K41" i="8" s="1"/>
  <c r="L41" i="8" s="1"/>
  <c r="J40" i="8"/>
  <c r="K40" i="8" s="1"/>
  <c r="L40" i="8" s="1"/>
  <c r="J39" i="8"/>
  <c r="K39" i="8" s="1"/>
  <c r="L39" i="8" s="1"/>
  <c r="J38" i="8"/>
  <c r="K38" i="8" s="1"/>
  <c r="L38" i="8" s="1"/>
  <c r="J37" i="8"/>
  <c r="K37" i="8" s="1"/>
  <c r="L37" i="8" s="1"/>
  <c r="J36" i="8"/>
  <c r="K36" i="8" s="1"/>
  <c r="L36" i="8" s="1"/>
  <c r="J35" i="8"/>
  <c r="K35" i="8" s="1"/>
  <c r="L35" i="8" s="1"/>
  <c r="J34" i="8"/>
  <c r="K34" i="8" s="1"/>
  <c r="L34" i="8" s="1"/>
  <c r="J33" i="8"/>
  <c r="K33" i="8" s="1"/>
  <c r="L33" i="8" s="1"/>
  <c r="J32" i="8"/>
  <c r="K32" i="8" s="1"/>
  <c r="L32" i="8" s="1"/>
  <c r="J31" i="8"/>
  <c r="K31" i="8" s="1"/>
  <c r="L31" i="8" s="1"/>
  <c r="J30" i="8"/>
  <c r="K30" i="8" s="1"/>
  <c r="L30" i="8" s="1"/>
  <c r="J29" i="8"/>
  <c r="K29" i="8" s="1"/>
  <c r="L29" i="8" s="1"/>
  <c r="J28" i="8"/>
  <c r="K28" i="8" s="1"/>
  <c r="L28" i="8" s="1"/>
  <c r="J27" i="8"/>
  <c r="K27" i="8" s="1"/>
  <c r="L27" i="8" s="1"/>
  <c r="J26" i="8"/>
  <c r="K26" i="8" s="1"/>
  <c r="L26" i="8" s="1"/>
  <c r="J25" i="8"/>
  <c r="K25" i="8" s="1"/>
  <c r="L25" i="8" s="1"/>
  <c r="J24" i="8"/>
  <c r="K24" i="8" s="1"/>
  <c r="L24" i="8" s="1"/>
  <c r="J23" i="8"/>
  <c r="K23" i="8" s="1"/>
  <c r="L23" i="8" s="1"/>
  <c r="J22" i="8"/>
  <c r="K22" i="8" s="1"/>
  <c r="L22" i="8" s="1"/>
  <c r="J21" i="8"/>
  <c r="K21" i="8" s="1"/>
  <c r="L21" i="8" s="1"/>
  <c r="J20" i="8"/>
  <c r="K20" i="8" s="1"/>
  <c r="L20" i="8" s="1"/>
  <c r="J19" i="8"/>
  <c r="K19" i="8" s="1"/>
  <c r="L19" i="8" s="1"/>
  <c r="J18" i="8"/>
  <c r="K18" i="8" s="1"/>
  <c r="L18" i="8" s="1"/>
  <c r="J17" i="8"/>
  <c r="K17" i="8" s="1"/>
  <c r="L17" i="8" s="1"/>
  <c r="J16" i="8"/>
  <c r="K16" i="8" s="1"/>
  <c r="L16" i="8" s="1"/>
  <c r="J15" i="8"/>
  <c r="K15" i="8" s="1"/>
  <c r="L15" i="8" s="1"/>
  <c r="J14" i="8"/>
  <c r="K14" i="8" s="1"/>
  <c r="L14" i="8" s="1"/>
  <c r="J13" i="8"/>
  <c r="K13" i="8" s="1"/>
  <c r="L13" i="8" s="1"/>
  <c r="J12" i="8"/>
  <c r="K12" i="8" s="1"/>
  <c r="L12" i="8" s="1"/>
  <c r="J11" i="8"/>
  <c r="F12" i="8"/>
  <c r="F13" i="8"/>
  <c r="F14" i="8"/>
  <c r="G14" i="8" s="1"/>
  <c r="H14" i="8" s="1"/>
  <c r="F15" i="8"/>
  <c r="G15" i="8" s="1"/>
  <c r="H15" i="8" s="1"/>
  <c r="F16" i="8"/>
  <c r="G16" i="8" s="1"/>
  <c r="H16" i="8" s="1"/>
  <c r="F17" i="8"/>
  <c r="G17" i="8" s="1"/>
  <c r="H17" i="8" s="1"/>
  <c r="F18" i="8"/>
  <c r="G18" i="8" s="1"/>
  <c r="H18" i="8" s="1"/>
  <c r="F19" i="8"/>
  <c r="G19" i="8" s="1"/>
  <c r="H19" i="8" s="1"/>
  <c r="F20" i="8"/>
  <c r="G20" i="8" s="1"/>
  <c r="H20" i="8" s="1"/>
  <c r="F21" i="8"/>
  <c r="G21" i="8" s="1"/>
  <c r="H21" i="8" s="1"/>
  <c r="F22" i="8"/>
  <c r="G22" i="8" s="1"/>
  <c r="H22" i="8" s="1"/>
  <c r="F23" i="8"/>
  <c r="G23" i="8" s="1"/>
  <c r="H23" i="8" s="1"/>
  <c r="F24" i="8"/>
  <c r="G24" i="8" s="1"/>
  <c r="H24" i="8" s="1"/>
  <c r="F25" i="8"/>
  <c r="G25" i="8" s="1"/>
  <c r="H25" i="8" s="1"/>
  <c r="F26" i="8"/>
  <c r="G26" i="8" s="1"/>
  <c r="H26" i="8" s="1"/>
  <c r="F27" i="8"/>
  <c r="G27" i="8" s="1"/>
  <c r="H27" i="8" s="1"/>
  <c r="F28" i="8"/>
  <c r="G28" i="8" s="1"/>
  <c r="H28" i="8" s="1"/>
  <c r="F29" i="8"/>
  <c r="G29" i="8" s="1"/>
  <c r="H29" i="8" s="1"/>
  <c r="F30" i="8"/>
  <c r="G30" i="8" s="1"/>
  <c r="H30" i="8" s="1"/>
  <c r="F31" i="8"/>
  <c r="G31" i="8" s="1"/>
  <c r="H31" i="8" s="1"/>
  <c r="F32" i="8"/>
  <c r="G32" i="8" s="1"/>
  <c r="H32" i="8" s="1"/>
  <c r="F33" i="8"/>
  <c r="G33" i="8" s="1"/>
  <c r="H33" i="8" s="1"/>
  <c r="F34" i="8"/>
  <c r="G34" i="8" s="1"/>
  <c r="H34" i="8" s="1"/>
  <c r="F35" i="8"/>
  <c r="G35" i="8" s="1"/>
  <c r="H35" i="8" s="1"/>
  <c r="F36" i="8"/>
  <c r="G36" i="8" s="1"/>
  <c r="H36" i="8" s="1"/>
  <c r="F37" i="8"/>
  <c r="G37" i="8" s="1"/>
  <c r="H37" i="8" s="1"/>
  <c r="F38" i="8"/>
  <c r="G38" i="8" s="1"/>
  <c r="H38" i="8" s="1"/>
  <c r="F39" i="8"/>
  <c r="G39" i="8" s="1"/>
  <c r="H39" i="8" s="1"/>
  <c r="F40" i="8"/>
  <c r="G40" i="8" s="1"/>
  <c r="H40" i="8" s="1"/>
  <c r="F41" i="8"/>
  <c r="G41" i="8" s="1"/>
  <c r="H41" i="8" s="1"/>
  <c r="F42" i="8"/>
  <c r="G42" i="8" s="1"/>
  <c r="H42" i="8" s="1"/>
  <c r="F43" i="8"/>
  <c r="G43" i="8" s="1"/>
  <c r="H43" i="8" s="1"/>
  <c r="F44" i="8"/>
  <c r="G44" i="8" s="1"/>
  <c r="H44" i="8" s="1"/>
  <c r="F45" i="8"/>
  <c r="G45" i="8" s="1"/>
  <c r="H45" i="8" s="1"/>
  <c r="F46" i="8"/>
  <c r="G46" i="8" s="1"/>
  <c r="H46" i="8" s="1"/>
  <c r="F47" i="8"/>
  <c r="G47" i="8" s="1"/>
  <c r="H47" i="8" s="1"/>
  <c r="F48" i="8"/>
  <c r="G48" i="8" s="1"/>
  <c r="H48" i="8" s="1"/>
  <c r="F49" i="8"/>
  <c r="G49" i="8" s="1"/>
  <c r="H49" i="8" s="1"/>
  <c r="F50" i="8"/>
  <c r="G50" i="8" s="1"/>
  <c r="H50" i="8" s="1"/>
  <c r="F51" i="8"/>
  <c r="G51" i="8" s="1"/>
  <c r="H51" i="8" s="1"/>
  <c r="F52" i="8"/>
  <c r="G52" i="8" s="1"/>
  <c r="H52" i="8" s="1"/>
  <c r="F53" i="8"/>
  <c r="G53" i="8" s="1"/>
  <c r="H53" i="8" s="1"/>
  <c r="F54" i="8"/>
  <c r="G54" i="8" s="1"/>
  <c r="H54" i="8" s="1"/>
  <c r="F55" i="8"/>
  <c r="G55" i="8" s="1"/>
  <c r="H55" i="8" s="1"/>
  <c r="F56" i="8"/>
  <c r="G56" i="8" s="1"/>
  <c r="H56" i="8" s="1"/>
  <c r="F57" i="8"/>
  <c r="G57" i="8" s="1"/>
  <c r="H57" i="8" s="1"/>
  <c r="F58" i="8"/>
  <c r="G58" i="8" s="1"/>
  <c r="H58" i="8" s="1"/>
  <c r="F59" i="8"/>
  <c r="G59" i="8" s="1"/>
  <c r="H59" i="8" s="1"/>
  <c r="F60" i="8"/>
  <c r="G60" i="8" s="1"/>
  <c r="H60" i="8" s="1"/>
  <c r="F61" i="8"/>
  <c r="G61" i="8" s="1"/>
  <c r="H61" i="8" s="1"/>
  <c r="F62" i="8"/>
  <c r="G62" i="8" s="1"/>
  <c r="H62" i="8" s="1"/>
  <c r="F63" i="8"/>
  <c r="G63" i="8" s="1"/>
  <c r="H63" i="8" s="1"/>
  <c r="F64" i="8"/>
  <c r="G64" i="8" s="1"/>
  <c r="H64" i="8" s="1"/>
  <c r="F65" i="8"/>
  <c r="G65" i="8" s="1"/>
  <c r="H65" i="8" s="1"/>
  <c r="F66" i="8"/>
  <c r="G66" i="8" s="1"/>
  <c r="H66" i="8" s="1"/>
  <c r="F67" i="8"/>
  <c r="G67" i="8" s="1"/>
  <c r="H67" i="8" s="1"/>
  <c r="F68" i="8"/>
  <c r="G68" i="8" s="1"/>
  <c r="H68" i="8" s="1"/>
  <c r="F69" i="8"/>
  <c r="G69" i="8" s="1"/>
  <c r="H69" i="8" s="1"/>
  <c r="F70" i="8"/>
  <c r="G70" i="8" s="1"/>
  <c r="H70" i="8" s="1"/>
  <c r="F71" i="8"/>
  <c r="G71" i="8" s="1"/>
  <c r="H71" i="8" s="1"/>
  <c r="F72" i="8"/>
  <c r="G72" i="8" s="1"/>
  <c r="H72" i="8" s="1"/>
  <c r="F73" i="8"/>
  <c r="G73" i="8" s="1"/>
  <c r="H73" i="8" s="1"/>
  <c r="F74" i="8"/>
  <c r="G74" i="8" s="1"/>
  <c r="H74" i="8" s="1"/>
  <c r="F75" i="8"/>
  <c r="G75" i="8" s="1"/>
  <c r="H75" i="8" s="1"/>
  <c r="F76" i="8"/>
  <c r="G76" i="8" s="1"/>
  <c r="H76" i="8" s="1"/>
  <c r="F77" i="8"/>
  <c r="G77" i="8" s="1"/>
  <c r="H77" i="8" s="1"/>
  <c r="F78" i="8"/>
  <c r="G78" i="8" s="1"/>
  <c r="H78" i="8" s="1"/>
  <c r="F79" i="8"/>
  <c r="G79" i="8" s="1"/>
  <c r="H79" i="8" s="1"/>
  <c r="F80" i="8"/>
  <c r="G80" i="8" s="1"/>
  <c r="H80" i="8" s="1"/>
  <c r="F81" i="8"/>
  <c r="G81" i="8" s="1"/>
  <c r="H81" i="8" s="1"/>
  <c r="F82" i="8"/>
  <c r="G82" i="8" s="1"/>
  <c r="H82" i="8" s="1"/>
  <c r="F83" i="8"/>
  <c r="G83" i="8" s="1"/>
  <c r="H83" i="8" s="1"/>
  <c r="F84" i="8"/>
  <c r="G84" i="8" s="1"/>
  <c r="H84" i="8" s="1"/>
  <c r="F85" i="8"/>
  <c r="G85" i="8" s="1"/>
  <c r="H85" i="8" s="1"/>
  <c r="F86" i="8"/>
  <c r="G86" i="8" s="1"/>
  <c r="H86" i="8" s="1"/>
  <c r="F87" i="8"/>
  <c r="G87" i="8" s="1"/>
  <c r="H87" i="8" s="1"/>
  <c r="F88" i="8"/>
  <c r="G88" i="8" s="1"/>
  <c r="H88" i="8" s="1"/>
  <c r="F89" i="8"/>
  <c r="G89" i="8" s="1"/>
  <c r="H89" i="8" s="1"/>
  <c r="F90" i="8"/>
  <c r="G90" i="8" s="1"/>
  <c r="H90" i="8" s="1"/>
  <c r="F91" i="8"/>
  <c r="G91" i="8" s="1"/>
  <c r="H91" i="8" s="1"/>
  <c r="F92" i="8"/>
  <c r="G92" i="8" s="1"/>
  <c r="H92" i="8" s="1"/>
  <c r="F93" i="8"/>
  <c r="G93" i="8" s="1"/>
  <c r="H93" i="8" s="1"/>
  <c r="F94" i="8"/>
  <c r="G94" i="8" s="1"/>
  <c r="H94" i="8" s="1"/>
  <c r="F95" i="8"/>
  <c r="G95" i="8" s="1"/>
  <c r="H95" i="8" s="1"/>
  <c r="F96" i="8"/>
  <c r="G96" i="8" s="1"/>
  <c r="H96" i="8" s="1"/>
  <c r="F97" i="8"/>
  <c r="G97" i="8" s="1"/>
  <c r="H97" i="8" s="1"/>
  <c r="F98" i="8"/>
  <c r="G98" i="8" s="1"/>
  <c r="H98" i="8" s="1"/>
  <c r="F99" i="8"/>
  <c r="G99" i="8" s="1"/>
  <c r="H99" i="8" s="1"/>
  <c r="F100" i="8"/>
  <c r="G100" i="8" s="1"/>
  <c r="H100" i="8" s="1"/>
  <c r="F101" i="8"/>
  <c r="G101" i="8" s="1"/>
  <c r="H101" i="8" s="1"/>
  <c r="F102" i="8"/>
  <c r="G102" i="8" s="1"/>
  <c r="H102" i="8" s="1"/>
  <c r="F103" i="8"/>
  <c r="G103" i="8" s="1"/>
  <c r="H103" i="8" s="1"/>
  <c r="F104" i="8"/>
  <c r="G104" i="8" s="1"/>
  <c r="H104" i="8" s="1"/>
  <c r="F105" i="8"/>
  <c r="G105" i="8" s="1"/>
  <c r="H105" i="8" s="1"/>
  <c r="F106" i="8"/>
  <c r="G106" i="8" s="1"/>
  <c r="H106" i="8" s="1"/>
  <c r="F107" i="8"/>
  <c r="G107" i="8" s="1"/>
  <c r="H107" i="8" s="1"/>
  <c r="F108" i="8"/>
  <c r="G108" i="8" s="1"/>
  <c r="H108" i="8" s="1"/>
  <c r="F109" i="8"/>
  <c r="G109" i="8" s="1"/>
  <c r="H109" i="8" s="1"/>
  <c r="F110" i="8"/>
  <c r="G110" i="8" s="1"/>
  <c r="H110" i="8" s="1"/>
  <c r="F111" i="8"/>
  <c r="G111" i="8" s="1"/>
  <c r="H111" i="8" s="1"/>
  <c r="F112" i="8"/>
  <c r="G112" i="8" s="1"/>
  <c r="H112" i="8" s="1"/>
  <c r="F113" i="8"/>
  <c r="G113" i="8" s="1"/>
  <c r="H113" i="8" s="1"/>
  <c r="F114" i="8"/>
  <c r="G114" i="8" s="1"/>
  <c r="H114" i="8" s="1"/>
  <c r="F115" i="8"/>
  <c r="G115" i="8" s="1"/>
  <c r="H115" i="8" s="1"/>
  <c r="F116" i="8"/>
  <c r="G116" i="8" s="1"/>
  <c r="H116" i="8" s="1"/>
  <c r="F117" i="8"/>
  <c r="G117" i="8" s="1"/>
  <c r="H117" i="8" s="1"/>
  <c r="F118" i="8"/>
  <c r="G118" i="8" s="1"/>
  <c r="H118" i="8" s="1"/>
  <c r="F119" i="8"/>
  <c r="G119" i="8" s="1"/>
  <c r="H119" i="8" s="1"/>
  <c r="F120" i="8"/>
  <c r="G120" i="8" s="1"/>
  <c r="H120" i="8" s="1"/>
  <c r="F121" i="8"/>
  <c r="G121" i="8" s="1"/>
  <c r="H121" i="8" s="1"/>
  <c r="F122" i="8"/>
  <c r="G122" i="8" s="1"/>
  <c r="H122" i="8" s="1"/>
  <c r="F123" i="8"/>
  <c r="G123" i="8" s="1"/>
  <c r="H123" i="8" s="1"/>
  <c r="F124" i="8"/>
  <c r="G124" i="8" s="1"/>
  <c r="H124" i="8" s="1"/>
  <c r="F125" i="8"/>
  <c r="G125" i="8" s="1"/>
  <c r="H125" i="8" s="1"/>
  <c r="F126" i="8"/>
  <c r="G126" i="8" s="1"/>
  <c r="H126" i="8" s="1"/>
  <c r="F127" i="8"/>
  <c r="G127" i="8" s="1"/>
  <c r="H127" i="8" s="1"/>
  <c r="F128" i="8"/>
  <c r="G128" i="8" s="1"/>
  <c r="H128" i="8" s="1"/>
  <c r="F129" i="8"/>
  <c r="G129" i="8" s="1"/>
  <c r="H129" i="8" s="1"/>
  <c r="F130" i="8"/>
  <c r="G130" i="8" s="1"/>
  <c r="H130" i="8" s="1"/>
  <c r="F131" i="8"/>
  <c r="G131" i="8" s="1"/>
  <c r="H131" i="8" s="1"/>
  <c r="F132" i="8"/>
  <c r="G132" i="8" s="1"/>
  <c r="H132" i="8" s="1"/>
  <c r="F133" i="8"/>
  <c r="G133" i="8" s="1"/>
  <c r="H133" i="8" s="1"/>
  <c r="F134" i="8"/>
  <c r="G134" i="8" s="1"/>
  <c r="H134" i="8" s="1"/>
  <c r="F135" i="8"/>
  <c r="G135" i="8" s="1"/>
  <c r="H135" i="8" s="1"/>
  <c r="F136" i="8"/>
  <c r="G136" i="8" s="1"/>
  <c r="H136" i="8" s="1"/>
  <c r="F137" i="8"/>
  <c r="G137" i="8" s="1"/>
  <c r="H137" i="8" s="1"/>
  <c r="F138" i="8"/>
  <c r="G138" i="8" s="1"/>
  <c r="H138" i="8" s="1"/>
  <c r="F139" i="8"/>
  <c r="G139" i="8" s="1"/>
  <c r="H139" i="8" s="1"/>
  <c r="F140" i="8"/>
  <c r="G140" i="8" s="1"/>
  <c r="H140" i="8" s="1"/>
  <c r="F141" i="8"/>
  <c r="G141" i="8" s="1"/>
  <c r="H141" i="8" s="1"/>
  <c r="F142" i="8"/>
  <c r="G142" i="8" s="1"/>
  <c r="H142" i="8" s="1"/>
  <c r="F143" i="8"/>
  <c r="G143" i="8" s="1"/>
  <c r="H143" i="8" s="1"/>
  <c r="F144" i="8"/>
  <c r="G144" i="8" s="1"/>
  <c r="H144" i="8" s="1"/>
  <c r="F145" i="8"/>
  <c r="G145" i="8" s="1"/>
  <c r="H145" i="8" s="1"/>
  <c r="F146" i="8"/>
  <c r="G146" i="8" s="1"/>
  <c r="H146" i="8" s="1"/>
  <c r="F147" i="8"/>
  <c r="G147" i="8" s="1"/>
  <c r="H147" i="8" s="1"/>
  <c r="F148" i="8"/>
  <c r="G148" i="8" s="1"/>
  <c r="H148" i="8" s="1"/>
  <c r="F149" i="8"/>
  <c r="G149" i="8" s="1"/>
  <c r="H149" i="8" s="1"/>
  <c r="F150" i="8"/>
  <c r="G150" i="8" s="1"/>
  <c r="H150" i="8" s="1"/>
  <c r="F151" i="8"/>
  <c r="G151" i="8" s="1"/>
  <c r="H151" i="8" s="1"/>
  <c r="F152" i="8"/>
  <c r="G152" i="8" s="1"/>
  <c r="H152" i="8" s="1"/>
  <c r="F153" i="8"/>
  <c r="G153" i="8" s="1"/>
  <c r="H153" i="8" s="1"/>
  <c r="F154" i="8"/>
  <c r="G154" i="8" s="1"/>
  <c r="H154" i="8" s="1"/>
  <c r="F155" i="8"/>
  <c r="G155" i="8" s="1"/>
  <c r="H155" i="8" s="1"/>
  <c r="F156" i="8"/>
  <c r="G156" i="8" s="1"/>
  <c r="H156" i="8" s="1"/>
  <c r="F157" i="8"/>
  <c r="G157" i="8" s="1"/>
  <c r="H157" i="8" s="1"/>
  <c r="F158" i="8"/>
  <c r="G158" i="8" s="1"/>
  <c r="H158" i="8" s="1"/>
  <c r="F159" i="8"/>
  <c r="G159" i="8" s="1"/>
  <c r="H159" i="8" s="1"/>
  <c r="F160" i="8"/>
  <c r="G160" i="8" s="1"/>
  <c r="H160" i="8" s="1"/>
  <c r="F161" i="8"/>
  <c r="G161" i="8" s="1"/>
  <c r="H161" i="8" s="1"/>
  <c r="F162" i="8"/>
  <c r="G162" i="8" s="1"/>
  <c r="H162" i="8" s="1"/>
  <c r="F163" i="8"/>
  <c r="G163" i="8" s="1"/>
  <c r="H163" i="8" s="1"/>
  <c r="F164" i="8"/>
  <c r="G164" i="8" s="1"/>
  <c r="H164" i="8" s="1"/>
  <c r="F165" i="8"/>
  <c r="G165" i="8" s="1"/>
  <c r="H165" i="8" s="1"/>
  <c r="F166" i="8"/>
  <c r="G166" i="8" s="1"/>
  <c r="H166" i="8" s="1"/>
  <c r="F167" i="8"/>
  <c r="G167" i="8" s="1"/>
  <c r="H167" i="8" s="1"/>
  <c r="F168" i="8"/>
  <c r="G168" i="8" s="1"/>
  <c r="H168" i="8" s="1"/>
  <c r="F169" i="8"/>
  <c r="G169" i="8" s="1"/>
  <c r="H169" i="8" s="1"/>
  <c r="F170" i="8"/>
  <c r="G170" i="8" s="1"/>
  <c r="H170" i="8" s="1"/>
  <c r="F171" i="8"/>
  <c r="G171" i="8" s="1"/>
  <c r="H171" i="8" s="1"/>
  <c r="F172" i="8"/>
  <c r="G172" i="8" s="1"/>
  <c r="H172" i="8" s="1"/>
  <c r="F173" i="8"/>
  <c r="G173" i="8" s="1"/>
  <c r="H173" i="8" s="1"/>
  <c r="F174" i="8"/>
  <c r="G174" i="8" s="1"/>
  <c r="H174" i="8" s="1"/>
  <c r="F175" i="8"/>
  <c r="G175" i="8" s="1"/>
  <c r="H175" i="8" s="1"/>
  <c r="F176" i="8"/>
  <c r="G176" i="8" s="1"/>
  <c r="H176" i="8" s="1"/>
  <c r="F177" i="8"/>
  <c r="G177" i="8" s="1"/>
  <c r="H177" i="8" s="1"/>
  <c r="F178" i="8"/>
  <c r="G178" i="8" s="1"/>
  <c r="H178" i="8" s="1"/>
  <c r="F179" i="8"/>
  <c r="G179" i="8" s="1"/>
  <c r="H179" i="8" s="1"/>
  <c r="F180" i="8"/>
  <c r="G180" i="8" s="1"/>
  <c r="H180" i="8" s="1"/>
  <c r="F181" i="8"/>
  <c r="G181" i="8" s="1"/>
  <c r="H181" i="8" s="1"/>
  <c r="F182" i="8"/>
  <c r="G182" i="8" s="1"/>
  <c r="H182" i="8" s="1"/>
  <c r="F183" i="8"/>
  <c r="G183" i="8" s="1"/>
  <c r="H183" i="8" s="1"/>
  <c r="F11" i="8"/>
  <c r="G13" i="8" l="1"/>
  <c r="H13" i="8" s="1"/>
  <c r="G12" i="8"/>
  <c r="H12" i="8" s="1"/>
  <c r="G11" i="8"/>
  <c r="H11" i="8" s="1"/>
  <c r="K11" i="8"/>
  <c r="L11" i="8" s="1"/>
  <c r="L7" i="8" s="1"/>
  <c r="H7" i="8" l="1"/>
</calcChain>
</file>

<file path=xl/sharedStrings.xml><?xml version="1.0" encoding="utf-8"?>
<sst xmlns="http://schemas.openxmlformats.org/spreadsheetml/2006/main" count="82" uniqueCount="44">
  <si>
    <t>No</t>
    <phoneticPr fontId="1"/>
  </si>
  <si>
    <t>x</t>
    <phoneticPr fontId="1"/>
  </si>
  <si>
    <r>
      <rPr>
        <i/>
        <sz val="10"/>
        <color theme="1"/>
        <rFont val="Times New Roman"/>
        <family val="1"/>
      </rPr>
      <t>β</t>
    </r>
    <r>
      <rPr>
        <vertAlign val="subscript"/>
        <sz val="10"/>
        <color theme="1"/>
        <rFont val="Times New Roman"/>
        <family val="1"/>
      </rPr>
      <t>0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</si>
  <si>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β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=</t>
    </r>
    <phoneticPr fontId="1"/>
  </si>
  <si>
    <r>
      <t>G</t>
    </r>
    <r>
      <rPr>
        <sz val="10"/>
        <color theme="1"/>
        <rFont val="ＭＳ Ｐ明朝"/>
        <family val="1"/>
        <charset val="128"/>
      </rPr>
      <t>ポアソン</t>
    </r>
    <phoneticPr fontId="1"/>
  </si>
  <si>
    <r>
      <t>ln</t>
    </r>
    <r>
      <rPr>
        <i/>
        <sz val="10"/>
        <color theme="1"/>
        <rFont val="Times New Roman"/>
        <family val="1"/>
      </rPr>
      <t>L</t>
    </r>
    <r>
      <rPr>
        <i/>
        <vertAlign val="subscript"/>
        <sz val="10"/>
        <color theme="1"/>
        <rFont val="Times New Roman"/>
        <family val="1"/>
      </rPr>
      <t>i</t>
    </r>
    <phoneticPr fontId="1"/>
  </si>
  <si>
    <t>μσ</t>
    <phoneticPr fontId="1"/>
  </si>
  <si>
    <r>
      <rPr>
        <sz val="10"/>
        <color theme="1"/>
        <rFont val="ＭＳ Ｐ明朝"/>
        <family val="1"/>
        <charset val="128"/>
      </rPr>
      <t>過分散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σ</t>
    </r>
    <r>
      <rPr>
        <sz val="10"/>
        <color theme="1"/>
        <rFont val="Times New Roman"/>
        <family val="1"/>
      </rPr>
      <t>=</t>
    </r>
    <rPh sb="0" eb="2">
      <t>カブン</t>
    </rPh>
    <rPh sb="2" eb="3">
      <t>サン</t>
    </rPh>
    <phoneticPr fontId="1"/>
  </si>
  <si>
    <r>
      <rPr>
        <sz val="10"/>
        <color theme="1"/>
        <rFont val="ＭＳ Ｐ明朝"/>
        <family val="1"/>
        <charset val="128"/>
      </rPr>
      <t>幅</t>
    </r>
    <rPh sb="0" eb="1">
      <t>ハバ</t>
    </rPh>
    <phoneticPr fontId="1"/>
  </si>
  <si>
    <r>
      <rPr>
        <sz val="10"/>
        <color theme="1"/>
        <rFont val="ＭＳ Ｐ明朝"/>
        <family val="1"/>
        <charset val="128"/>
      </rPr>
      <t>サテ</t>
    </r>
    <phoneticPr fontId="1"/>
  </si>
  <si>
    <r>
      <rPr>
        <sz val="10"/>
        <color theme="1"/>
        <rFont val="ＭＳ Ｐ明朝"/>
        <family val="1"/>
        <charset val="128"/>
      </rPr>
      <t>対数</t>
    </r>
    <rPh sb="0" eb="2">
      <t>タイスウ</t>
    </rPh>
    <phoneticPr fontId="1"/>
  </si>
  <si>
    <r>
      <rPr>
        <sz val="10"/>
        <color theme="1"/>
        <rFont val="ＭＳ Ｐ明朝"/>
        <family val="1"/>
        <charset val="128"/>
      </rPr>
      <t>確率</t>
    </r>
    <rPh sb="0" eb="2">
      <t>カクリツ</t>
    </rPh>
    <phoneticPr fontId="1"/>
  </si>
  <si>
    <r>
      <rPr>
        <sz val="10"/>
        <color theme="1"/>
        <rFont val="ＭＳ Ｐ明朝"/>
        <family val="1"/>
        <charset val="128"/>
      </rPr>
      <t>対数尤度</t>
    </r>
    <rPh sb="0" eb="2">
      <t>タイスウ</t>
    </rPh>
    <rPh sb="2" eb="4">
      <t>ユウド</t>
    </rPh>
    <phoneticPr fontId="1"/>
  </si>
  <si>
    <r>
      <t xml:space="preserve"> </t>
    </r>
    <r>
      <rPr>
        <sz val="10"/>
        <color theme="1"/>
        <rFont val="ＭＳ Ｐ明朝"/>
        <family val="1"/>
        <charset val="128"/>
      </rPr>
      <t>ライト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y</t>
    </r>
    <phoneticPr fontId="1"/>
  </si>
  <si>
    <r>
      <rPr>
        <sz val="10"/>
        <color theme="1"/>
        <rFont val="ＭＳ Ｐ明朝"/>
        <family val="1"/>
        <charset val="128"/>
      </rPr>
      <t>ポアソン</t>
    </r>
    <phoneticPr fontId="1"/>
  </si>
  <si>
    <t xml:space="preserve">x  </t>
    <phoneticPr fontId="1"/>
  </si>
  <si>
    <r>
      <rPr>
        <sz val="10"/>
        <color theme="1"/>
        <rFont val="ＭＳ Ｐ明朝"/>
        <family val="1"/>
        <charset val="128"/>
      </rPr>
      <t>ガンマ・ポアソン</t>
    </r>
    <phoneticPr fontId="1"/>
  </si>
  <si>
    <r>
      <t>ln</t>
    </r>
    <r>
      <rPr>
        <i/>
        <sz val="10"/>
        <color theme="1"/>
        <rFont val="Times New Roman"/>
        <family val="1"/>
      </rPr>
      <t>L</t>
    </r>
    <r>
      <rPr>
        <i/>
        <vertAlign val="subscript"/>
        <sz val="10"/>
        <color theme="1"/>
        <rFont val="Times New Roman"/>
        <family val="1"/>
      </rPr>
      <t>P</t>
    </r>
    <phoneticPr fontId="1"/>
  </si>
  <si>
    <r>
      <t>ln</t>
    </r>
    <r>
      <rPr>
        <i/>
        <sz val="10"/>
        <color theme="1"/>
        <rFont val="Times New Roman"/>
        <family val="1"/>
      </rPr>
      <t>L</t>
    </r>
    <r>
      <rPr>
        <i/>
        <vertAlign val="subscript"/>
        <sz val="10"/>
        <color theme="1"/>
        <rFont val="Times New Roman"/>
        <family val="1"/>
      </rPr>
      <t>GP</t>
    </r>
    <phoneticPr fontId="1"/>
  </si>
  <si>
    <t>y</t>
    <phoneticPr fontId="1"/>
  </si>
  <si>
    <t>GP</t>
    <phoneticPr fontId="1"/>
  </si>
  <si>
    <r>
      <t>X</t>
    </r>
    <r>
      <rPr>
        <sz val="10"/>
        <color theme="1"/>
        <rFont val="ＭＳ Ｐ明朝"/>
        <family val="1"/>
        <charset val="128"/>
      </rPr>
      <t>座標</t>
    </r>
    <rPh sb="1" eb="3">
      <t>ザヒョウ</t>
    </rPh>
    <phoneticPr fontId="1"/>
  </si>
  <si>
    <r>
      <rPr>
        <i/>
        <sz val="10"/>
        <color theme="1"/>
        <rFont val="Times New Roman"/>
        <family val="1"/>
      </rPr>
      <t>y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</si>
  <si>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=</t>
    </r>
    <phoneticPr fontId="1"/>
  </si>
  <si>
    <r>
      <rPr>
        <sz val="10"/>
        <color theme="1"/>
        <rFont val="ＭＳ Ｐ明朝"/>
        <family val="1"/>
        <charset val="128"/>
      </rPr>
      <t>ポアソン回帰</t>
    </r>
    <r>
      <rPr>
        <sz val="10"/>
        <color theme="1"/>
        <rFont val="Times New Roman"/>
        <family val="1"/>
      </rPr>
      <t xml:space="preserve"> </t>
    </r>
    <rPh sb="4" eb="6">
      <t>カイキ</t>
    </rPh>
    <phoneticPr fontId="1"/>
  </si>
  <si>
    <t>ガンマ・ポアソン回帰</t>
    <rPh sb="8" eb="10">
      <t>カイキ</t>
    </rPh>
    <phoneticPr fontId="1"/>
  </si>
  <si>
    <r>
      <rPr>
        <i/>
        <sz val="10"/>
        <color theme="1"/>
        <rFont val="Times New Roman"/>
        <family val="1"/>
      </rPr>
      <t>β^</t>
    </r>
    <r>
      <rPr>
        <vertAlign val="subscript"/>
        <sz val="10"/>
        <color theme="1"/>
        <rFont val="Times New Roman"/>
        <family val="1"/>
      </rPr>
      <t>0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</si>
  <si>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β^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=</t>
    </r>
    <phoneticPr fontId="1"/>
  </si>
  <si>
    <r>
      <rPr>
        <sz val="10"/>
        <color theme="1"/>
        <rFont val="ＭＳ Ｐ明朝"/>
        <family val="1"/>
        <charset val="128"/>
      </rPr>
      <t>過分散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σ^</t>
    </r>
    <r>
      <rPr>
        <sz val="10"/>
        <color theme="1"/>
        <rFont val="Times New Roman"/>
        <family val="1"/>
      </rPr>
      <t>=</t>
    </r>
    <rPh sb="0" eb="2">
      <t>カブン</t>
    </rPh>
    <rPh sb="2" eb="3">
      <t>サン</t>
    </rPh>
    <phoneticPr fontId="1"/>
  </si>
  <si>
    <r>
      <t xml:space="preserve"> </t>
    </r>
    <r>
      <rPr>
        <sz val="10"/>
        <color theme="1"/>
        <rFont val="ＭＳ Ｐ明朝"/>
        <family val="1"/>
        <charset val="128"/>
      </rPr>
      <t>ライト</t>
    </r>
    <r>
      <rPr>
        <i/>
        <sz val="10"/>
        <color theme="1"/>
        <rFont val="Times New Roman"/>
        <family val="1"/>
      </rPr>
      <t>Y</t>
    </r>
    <phoneticPr fontId="1"/>
  </si>
  <si>
    <r>
      <rPr>
        <b/>
        <sz val="10"/>
        <color theme="1"/>
        <rFont val="ＭＳ Ｐ明朝"/>
        <family val="1"/>
        <charset val="128"/>
      </rPr>
      <t>ガンマ・ポアソン回帰</t>
    </r>
    <rPh sb="8" eb="10">
      <t>カイキ</t>
    </rPh>
    <phoneticPr fontId="1"/>
  </si>
  <si>
    <r>
      <rPr>
        <b/>
        <sz val="10"/>
        <color theme="1"/>
        <rFont val="ＭＳ Ｐ明朝"/>
        <family val="1"/>
        <charset val="128"/>
      </rPr>
      <t>ポアソン回帰</t>
    </r>
    <rPh sb="4" eb="6">
      <t>カイキ</t>
    </rPh>
    <phoneticPr fontId="1"/>
  </si>
  <si>
    <t>図 6.8</t>
    <rPh sb="0" eb="1">
      <t>ズ</t>
    </rPh>
    <phoneticPr fontId="1"/>
  </si>
  <si>
    <t>表 6.12</t>
    <rPh sb="0" eb="1">
      <t>ヒョウ</t>
    </rPh>
    <phoneticPr fontId="1"/>
  </si>
  <si>
    <r>
      <rPr>
        <sz val="10"/>
        <color theme="1"/>
        <rFont val="ＭＳ Ｐ明朝"/>
        <family val="1"/>
        <charset val="128"/>
      </rPr>
      <t>図</t>
    </r>
    <r>
      <rPr>
        <sz val="10"/>
        <color theme="1"/>
        <rFont val="Times New Roman"/>
        <family val="1"/>
      </rPr>
      <t xml:space="preserve"> 6.10 </t>
    </r>
    <rPh sb="0" eb="1">
      <t>ズ</t>
    </rPh>
    <phoneticPr fontId="1"/>
  </si>
  <si>
    <t>表 6.13</t>
    <rPh sb="0" eb="1">
      <t>ヒョウ</t>
    </rPh>
    <phoneticPr fontId="1"/>
  </si>
  <si>
    <r>
      <rPr>
        <sz val="10"/>
        <color theme="1"/>
        <rFont val="ＭＳ Ｐ明朝"/>
        <family val="1"/>
        <charset val="128"/>
      </rPr>
      <t>表</t>
    </r>
    <r>
      <rPr>
        <sz val="10"/>
        <color theme="1"/>
        <rFont val="Times New Roman"/>
        <family val="1"/>
      </rPr>
      <t xml:space="preserve"> 6.14</t>
    </r>
    <rPh sb="0" eb="1">
      <t>ヒョウ</t>
    </rPh>
    <phoneticPr fontId="1"/>
  </si>
  <si>
    <r>
      <t>y</t>
    </r>
    <r>
      <rPr>
        <i/>
        <vertAlign val="subscript"/>
        <sz val="10"/>
        <color theme="1"/>
        <rFont val="Times New Roman"/>
        <family val="1"/>
      </rPr>
      <t>P</t>
    </r>
    <r>
      <rPr>
        <i/>
        <sz val="10"/>
        <color theme="1"/>
        <rFont val="Times New Roman"/>
        <family val="1"/>
      </rPr>
      <t>^</t>
    </r>
    <phoneticPr fontId="1"/>
  </si>
  <si>
    <r>
      <rPr>
        <sz val="10"/>
        <color theme="1"/>
        <rFont val="Times New Roman"/>
        <family val="1"/>
      </rPr>
      <t xml:space="preserve"> 1+</t>
    </r>
    <r>
      <rPr>
        <i/>
        <sz val="10"/>
        <color theme="1"/>
        <rFont val="Times New Roman"/>
        <family val="1"/>
      </rPr>
      <t>y</t>
    </r>
    <r>
      <rPr>
        <i/>
        <vertAlign val="subscript"/>
        <sz val="10"/>
        <color theme="1"/>
        <rFont val="Times New Roman"/>
        <family val="1"/>
      </rPr>
      <t>GP</t>
    </r>
    <r>
      <rPr>
        <i/>
        <sz val="10"/>
        <color theme="1"/>
        <rFont val="Times New Roman"/>
        <family val="1"/>
      </rPr>
      <t>^σ^</t>
    </r>
    <phoneticPr fontId="1"/>
  </si>
  <si>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y</t>
    </r>
    <r>
      <rPr>
        <i/>
        <vertAlign val="subscript"/>
        <sz val="10"/>
        <color theme="1"/>
        <rFont val="Times New Roman"/>
        <family val="1"/>
      </rPr>
      <t>GP</t>
    </r>
    <r>
      <rPr>
        <i/>
        <sz val="10"/>
        <color theme="1"/>
        <rFont val="Times New Roman"/>
        <family val="1"/>
      </rPr>
      <t>^</t>
    </r>
    <phoneticPr fontId="1"/>
  </si>
  <si>
    <r>
      <rPr>
        <sz val="10"/>
        <color theme="1"/>
        <rFont val="ＭＳ Ｐ明朝"/>
        <family val="1"/>
        <charset val="128"/>
      </rPr>
      <t>リンク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 xml:space="preserve"> y</t>
    </r>
    <r>
      <rPr>
        <sz val="10"/>
        <color theme="1"/>
        <rFont val="Times New Roman"/>
        <family val="1"/>
      </rPr>
      <t>^</t>
    </r>
    <phoneticPr fontId="1"/>
  </si>
  <si>
    <t xml:space="preserve">j  </t>
    <phoneticPr fontId="1"/>
  </si>
  <si>
    <r>
      <rPr>
        <i/>
        <sz val="10"/>
        <color theme="1"/>
        <rFont val="Times New Roman"/>
        <family val="1"/>
      </rPr>
      <t>y</t>
    </r>
    <r>
      <rPr>
        <sz val="10"/>
        <color theme="1"/>
        <rFont val="Times New Roman"/>
        <family val="1"/>
      </rPr>
      <t>^=</t>
    </r>
    <phoneticPr fontId="1"/>
  </si>
  <si>
    <t>P^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</si>
</sst>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_ "/>
    <numFmt numFmtId="177" formatCode="0.0000"/>
    <numFmt numFmtId="178" formatCode="0.0000_ "/>
    <numFmt numFmtId="180" formatCode="0.00_ "/>
    <numFmt numFmtId="181" formatCode="0_);[Red]\(0\)"/>
    <numFmt numFmtId="182" formatCode="0.0_);[Red]\(0.0\)"/>
    <numFmt numFmtId="183" formatCode="0.000"/>
    <numFmt numFmtId="184" formatCode="0.0000_);[Red]\(0.0000\)"/>
  </numFmts>
  <fonts count="12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sz val="10"/>
      <color theme="1"/>
      <name val="Times New Roman"/>
      <family val="1"/>
      <charset val="128"/>
    </font>
    <font>
      <i/>
      <vertAlign val="subscript"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ＭＳ Ｐ明朝"/>
      <family val="1"/>
      <charset val="128"/>
    </font>
    <font>
      <b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177" fontId="2" fillId="0" borderId="0" xfId="0" applyNumberFormat="1" applyFont="1">
      <alignment vertical="center"/>
    </xf>
    <xf numFmtId="2" fontId="2" fillId="0" borderId="0" xfId="0" applyNumberFormat="1" applyFo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176" fontId="2" fillId="0" borderId="0" xfId="0" applyNumberFormat="1" applyFont="1">
      <alignment vertical="center"/>
    </xf>
    <xf numFmtId="176" fontId="2" fillId="0" borderId="3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>
      <alignment vertical="center"/>
    </xf>
    <xf numFmtId="178" fontId="2" fillId="0" borderId="3" xfId="0" applyNumberFormat="1" applyFont="1" applyBorder="1">
      <alignment vertical="center"/>
    </xf>
    <xf numFmtId="0" fontId="2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180" fontId="2" fillId="0" borderId="0" xfId="0" applyNumberFormat="1" applyFont="1">
      <alignment vertical="center"/>
    </xf>
    <xf numFmtId="0" fontId="2" fillId="0" borderId="3" xfId="0" applyFont="1" applyBorder="1" applyAlignment="1">
      <alignment horizontal="right" vertical="center" wrapText="1"/>
    </xf>
    <xf numFmtId="181" fontId="2" fillId="0" borderId="0" xfId="0" applyNumberFormat="1" applyFont="1">
      <alignment vertical="center"/>
    </xf>
    <xf numFmtId="182" fontId="2" fillId="0" borderId="0" xfId="0" applyNumberFormat="1" applyFont="1">
      <alignment vertical="center"/>
    </xf>
    <xf numFmtId="0" fontId="2" fillId="0" borderId="3" xfId="0" applyFont="1" applyBorder="1" applyAlignment="1">
      <alignment horizontal="center" vertical="center" wrapText="1"/>
    </xf>
    <xf numFmtId="177" fontId="2" fillId="2" borderId="5" xfId="0" applyNumberFormat="1" applyFont="1" applyFill="1" applyBorder="1">
      <alignment vertical="center"/>
    </xf>
    <xf numFmtId="177" fontId="2" fillId="2" borderId="6" xfId="0" applyNumberFormat="1" applyFont="1" applyFill="1" applyBorder="1">
      <alignment vertical="center"/>
    </xf>
    <xf numFmtId="2" fontId="2" fillId="3" borderId="4" xfId="0" applyNumberFormat="1" applyFont="1" applyFill="1" applyBorder="1">
      <alignment vertical="center"/>
    </xf>
    <xf numFmtId="182" fontId="2" fillId="0" borderId="3" xfId="0" applyNumberFormat="1" applyFont="1" applyBorder="1">
      <alignment vertical="center"/>
    </xf>
    <xf numFmtId="181" fontId="2" fillId="0" borderId="3" xfId="0" applyNumberFormat="1" applyFont="1" applyBorder="1">
      <alignment vertical="center"/>
    </xf>
    <xf numFmtId="177" fontId="2" fillId="2" borderId="7" xfId="0" applyNumberFormat="1" applyFont="1" applyFill="1" applyBorder="1">
      <alignment vertical="center"/>
    </xf>
    <xf numFmtId="183" fontId="2" fillId="0" borderId="0" xfId="0" applyNumberFormat="1" applyFont="1">
      <alignment vertical="center"/>
    </xf>
    <xf numFmtId="0" fontId="3" fillId="0" borderId="3" xfId="0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81" fontId="2" fillId="0" borderId="0" xfId="0" applyNumberFormat="1" applyFont="1" applyAlignment="1">
      <alignment horizontal="right" vertical="center"/>
    </xf>
    <xf numFmtId="178" fontId="2" fillId="0" borderId="0" xfId="0" applyNumberFormat="1" applyFont="1" applyAlignment="1">
      <alignment horizontal="right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>
      <alignment vertical="center"/>
    </xf>
    <xf numFmtId="181" fontId="2" fillId="0" borderId="3" xfId="0" applyNumberFormat="1" applyFont="1" applyBorder="1" applyAlignment="1">
      <alignment horizontal="right" vertical="center"/>
    </xf>
    <xf numFmtId="178" fontId="4" fillId="0" borderId="0" xfId="0" applyNumberFormat="1" applyFont="1" applyAlignment="1">
      <alignment horizontal="right" vertical="center" wrapText="1"/>
    </xf>
    <xf numFmtId="177" fontId="5" fillId="0" borderId="0" xfId="0" applyNumberFormat="1" applyFont="1" applyBorder="1" applyAlignment="1">
      <alignment horizontal="right" vertical="center"/>
    </xf>
    <xf numFmtId="2" fontId="9" fillId="3" borderId="4" xfId="0" applyNumberFormat="1" applyFont="1" applyFill="1" applyBorder="1">
      <alignment vertical="center"/>
    </xf>
    <xf numFmtId="0" fontId="4" fillId="0" borderId="0" xfId="0" applyFont="1">
      <alignment vertical="center"/>
    </xf>
    <xf numFmtId="177" fontId="2" fillId="0" borderId="0" xfId="0" applyNumberFormat="1" applyFont="1" applyFill="1" applyBorder="1">
      <alignment vertical="center"/>
    </xf>
    <xf numFmtId="177" fontId="2" fillId="0" borderId="0" xfId="0" applyNumberFormat="1" applyFont="1" applyBorder="1" applyAlignment="1">
      <alignment horizontal="right" vertical="center"/>
    </xf>
    <xf numFmtId="184" fontId="2" fillId="0" borderId="0" xfId="0" applyNumberFormat="1" applyFont="1">
      <alignment vertical="center"/>
    </xf>
    <xf numFmtId="184" fontId="2" fillId="0" borderId="3" xfId="0" applyNumberFormat="1" applyFont="1" applyBorder="1">
      <alignment vertical="center"/>
    </xf>
    <xf numFmtId="177" fontId="9" fillId="3" borderId="5" xfId="0" applyNumberFormat="1" applyFont="1" applyFill="1" applyBorder="1">
      <alignment vertical="center"/>
    </xf>
    <xf numFmtId="177" fontId="9" fillId="3" borderId="6" xfId="0" applyNumberFormat="1" applyFont="1" applyFill="1" applyBorder="1">
      <alignment vertical="center"/>
    </xf>
    <xf numFmtId="177" fontId="9" fillId="3" borderId="7" xfId="0" applyNumberFormat="1" applyFont="1" applyFill="1" applyBorder="1">
      <alignment vertical="center"/>
    </xf>
    <xf numFmtId="178" fontId="9" fillId="3" borderId="8" xfId="0" applyNumberFormat="1" applyFont="1" applyFill="1" applyBorder="1">
      <alignment vertical="center"/>
    </xf>
    <xf numFmtId="178" fontId="9" fillId="3" borderId="6" xfId="0" applyNumberFormat="1" applyFont="1" applyFill="1" applyBorder="1">
      <alignment vertical="center"/>
    </xf>
    <xf numFmtId="177" fontId="9" fillId="3" borderId="8" xfId="0" applyNumberFormat="1" applyFont="1" applyFill="1" applyBorder="1">
      <alignment vertical="center"/>
    </xf>
    <xf numFmtId="0" fontId="5" fillId="0" borderId="0" xfId="0" applyFont="1">
      <alignment vertical="center"/>
    </xf>
    <xf numFmtId="0" fontId="5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33836583734654"/>
          <c:y val="5.5260663694216866E-2"/>
          <c:w val="0.76673524695619011"/>
          <c:h val="0.7971927635859014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ガンマ・ポアソン回帰!$C$11:$C$183</c:f>
              <c:numCache>
                <c:formatCode>0.0_);[Red]\(0.0\)</c:formatCode>
                <c:ptCount val="173"/>
                <c:pt idx="0">
                  <c:v>28.3</c:v>
                </c:pt>
                <c:pt idx="1">
                  <c:v>22.5</c:v>
                </c:pt>
                <c:pt idx="2">
                  <c:v>26</c:v>
                </c:pt>
                <c:pt idx="3">
                  <c:v>24.8</c:v>
                </c:pt>
                <c:pt idx="4">
                  <c:v>26</c:v>
                </c:pt>
                <c:pt idx="5">
                  <c:v>23.8</c:v>
                </c:pt>
                <c:pt idx="6">
                  <c:v>26.5</c:v>
                </c:pt>
                <c:pt idx="7">
                  <c:v>24.7</c:v>
                </c:pt>
                <c:pt idx="8">
                  <c:v>23.7</c:v>
                </c:pt>
                <c:pt idx="9">
                  <c:v>25.6</c:v>
                </c:pt>
                <c:pt idx="10">
                  <c:v>24.3</c:v>
                </c:pt>
                <c:pt idx="11">
                  <c:v>25.8</c:v>
                </c:pt>
                <c:pt idx="12">
                  <c:v>28.2</c:v>
                </c:pt>
                <c:pt idx="13">
                  <c:v>21</c:v>
                </c:pt>
                <c:pt idx="14">
                  <c:v>26</c:v>
                </c:pt>
                <c:pt idx="15">
                  <c:v>27.1</c:v>
                </c:pt>
                <c:pt idx="16">
                  <c:v>25.2</c:v>
                </c:pt>
                <c:pt idx="17">
                  <c:v>29</c:v>
                </c:pt>
                <c:pt idx="18">
                  <c:v>24.7</c:v>
                </c:pt>
                <c:pt idx="19">
                  <c:v>27.4</c:v>
                </c:pt>
                <c:pt idx="20">
                  <c:v>23.2</c:v>
                </c:pt>
                <c:pt idx="21">
                  <c:v>25</c:v>
                </c:pt>
                <c:pt idx="22">
                  <c:v>22.5</c:v>
                </c:pt>
                <c:pt idx="23">
                  <c:v>26.7</c:v>
                </c:pt>
                <c:pt idx="24">
                  <c:v>25.8</c:v>
                </c:pt>
                <c:pt idx="25">
                  <c:v>26.2</c:v>
                </c:pt>
                <c:pt idx="26">
                  <c:v>28.7</c:v>
                </c:pt>
                <c:pt idx="27">
                  <c:v>26.8</c:v>
                </c:pt>
                <c:pt idx="28">
                  <c:v>27.5</c:v>
                </c:pt>
                <c:pt idx="29">
                  <c:v>24.9</c:v>
                </c:pt>
                <c:pt idx="30">
                  <c:v>29.3</c:v>
                </c:pt>
                <c:pt idx="31">
                  <c:v>25.8</c:v>
                </c:pt>
                <c:pt idx="32">
                  <c:v>25.7</c:v>
                </c:pt>
                <c:pt idx="33">
                  <c:v>25.7</c:v>
                </c:pt>
                <c:pt idx="34">
                  <c:v>26.7</c:v>
                </c:pt>
                <c:pt idx="35">
                  <c:v>23.7</c:v>
                </c:pt>
                <c:pt idx="36">
                  <c:v>26.8</c:v>
                </c:pt>
                <c:pt idx="37">
                  <c:v>27.5</c:v>
                </c:pt>
                <c:pt idx="38">
                  <c:v>23.4</c:v>
                </c:pt>
                <c:pt idx="39">
                  <c:v>27.9</c:v>
                </c:pt>
                <c:pt idx="40">
                  <c:v>27.5</c:v>
                </c:pt>
                <c:pt idx="41">
                  <c:v>26.1</c:v>
                </c:pt>
                <c:pt idx="42">
                  <c:v>27.7</c:v>
                </c:pt>
                <c:pt idx="43">
                  <c:v>30</c:v>
                </c:pt>
                <c:pt idx="44">
                  <c:v>28.5</c:v>
                </c:pt>
                <c:pt idx="45">
                  <c:v>28.9</c:v>
                </c:pt>
                <c:pt idx="46">
                  <c:v>28.2</c:v>
                </c:pt>
                <c:pt idx="47">
                  <c:v>25</c:v>
                </c:pt>
                <c:pt idx="48">
                  <c:v>28.5</c:v>
                </c:pt>
                <c:pt idx="49">
                  <c:v>30.3</c:v>
                </c:pt>
                <c:pt idx="50">
                  <c:v>24.7</c:v>
                </c:pt>
                <c:pt idx="51">
                  <c:v>27.7</c:v>
                </c:pt>
                <c:pt idx="52">
                  <c:v>27.4</c:v>
                </c:pt>
                <c:pt idx="53">
                  <c:v>22.9</c:v>
                </c:pt>
                <c:pt idx="54">
                  <c:v>25.7</c:v>
                </c:pt>
                <c:pt idx="55">
                  <c:v>28.3</c:v>
                </c:pt>
                <c:pt idx="56">
                  <c:v>27.2</c:v>
                </c:pt>
                <c:pt idx="57">
                  <c:v>26.2</c:v>
                </c:pt>
                <c:pt idx="58">
                  <c:v>27.8</c:v>
                </c:pt>
                <c:pt idx="59">
                  <c:v>25.5</c:v>
                </c:pt>
                <c:pt idx="60">
                  <c:v>27.1</c:v>
                </c:pt>
                <c:pt idx="61">
                  <c:v>24.5</c:v>
                </c:pt>
                <c:pt idx="62">
                  <c:v>27</c:v>
                </c:pt>
                <c:pt idx="63">
                  <c:v>26</c:v>
                </c:pt>
                <c:pt idx="64">
                  <c:v>28</c:v>
                </c:pt>
                <c:pt idx="65">
                  <c:v>30</c:v>
                </c:pt>
                <c:pt idx="66">
                  <c:v>29</c:v>
                </c:pt>
                <c:pt idx="67">
                  <c:v>26.2</c:v>
                </c:pt>
                <c:pt idx="68">
                  <c:v>26.5</c:v>
                </c:pt>
                <c:pt idx="69">
                  <c:v>26.2</c:v>
                </c:pt>
                <c:pt idx="70">
                  <c:v>25.6</c:v>
                </c:pt>
                <c:pt idx="71">
                  <c:v>23</c:v>
                </c:pt>
                <c:pt idx="72">
                  <c:v>23</c:v>
                </c:pt>
                <c:pt idx="73">
                  <c:v>25.4</c:v>
                </c:pt>
                <c:pt idx="74">
                  <c:v>24.2</c:v>
                </c:pt>
                <c:pt idx="75">
                  <c:v>22.9</c:v>
                </c:pt>
                <c:pt idx="76">
                  <c:v>26</c:v>
                </c:pt>
                <c:pt idx="77">
                  <c:v>25.4</c:v>
                </c:pt>
                <c:pt idx="78">
                  <c:v>25.7</c:v>
                </c:pt>
                <c:pt idx="79">
                  <c:v>25.1</c:v>
                </c:pt>
                <c:pt idx="80">
                  <c:v>24.5</c:v>
                </c:pt>
                <c:pt idx="81">
                  <c:v>27.5</c:v>
                </c:pt>
                <c:pt idx="82">
                  <c:v>23.1</c:v>
                </c:pt>
                <c:pt idx="83">
                  <c:v>25.9</c:v>
                </c:pt>
                <c:pt idx="84">
                  <c:v>25.8</c:v>
                </c:pt>
                <c:pt idx="85">
                  <c:v>27</c:v>
                </c:pt>
                <c:pt idx="86">
                  <c:v>28.5</c:v>
                </c:pt>
                <c:pt idx="87">
                  <c:v>25.5</c:v>
                </c:pt>
                <c:pt idx="88">
                  <c:v>23.5</c:v>
                </c:pt>
                <c:pt idx="89">
                  <c:v>24</c:v>
                </c:pt>
                <c:pt idx="90">
                  <c:v>29.7</c:v>
                </c:pt>
                <c:pt idx="91">
                  <c:v>26.8</c:v>
                </c:pt>
                <c:pt idx="92">
                  <c:v>26.7</c:v>
                </c:pt>
                <c:pt idx="93">
                  <c:v>28.7</c:v>
                </c:pt>
                <c:pt idx="94">
                  <c:v>23.1</c:v>
                </c:pt>
                <c:pt idx="95">
                  <c:v>29</c:v>
                </c:pt>
                <c:pt idx="96">
                  <c:v>25.5</c:v>
                </c:pt>
                <c:pt idx="97">
                  <c:v>26.5</c:v>
                </c:pt>
                <c:pt idx="98">
                  <c:v>24.5</c:v>
                </c:pt>
                <c:pt idx="99">
                  <c:v>28.5</c:v>
                </c:pt>
                <c:pt idx="100">
                  <c:v>28.2</c:v>
                </c:pt>
                <c:pt idx="101">
                  <c:v>24.5</c:v>
                </c:pt>
                <c:pt idx="102">
                  <c:v>27.5</c:v>
                </c:pt>
                <c:pt idx="103">
                  <c:v>24.7</c:v>
                </c:pt>
                <c:pt idx="104">
                  <c:v>25.2</c:v>
                </c:pt>
                <c:pt idx="105">
                  <c:v>27.3</c:v>
                </c:pt>
                <c:pt idx="106">
                  <c:v>26.3</c:v>
                </c:pt>
                <c:pt idx="107">
                  <c:v>29</c:v>
                </c:pt>
                <c:pt idx="108">
                  <c:v>25.3</c:v>
                </c:pt>
                <c:pt idx="109">
                  <c:v>26.5</c:v>
                </c:pt>
                <c:pt idx="110">
                  <c:v>27.8</c:v>
                </c:pt>
                <c:pt idx="111">
                  <c:v>27</c:v>
                </c:pt>
                <c:pt idx="112">
                  <c:v>25.7</c:v>
                </c:pt>
                <c:pt idx="113">
                  <c:v>25</c:v>
                </c:pt>
                <c:pt idx="114">
                  <c:v>31.9</c:v>
                </c:pt>
                <c:pt idx="115">
                  <c:v>23.7</c:v>
                </c:pt>
                <c:pt idx="116">
                  <c:v>29.3</c:v>
                </c:pt>
                <c:pt idx="117">
                  <c:v>22</c:v>
                </c:pt>
                <c:pt idx="118">
                  <c:v>25</c:v>
                </c:pt>
                <c:pt idx="119">
                  <c:v>27</c:v>
                </c:pt>
                <c:pt idx="120">
                  <c:v>23.8</c:v>
                </c:pt>
                <c:pt idx="121">
                  <c:v>30.2</c:v>
                </c:pt>
                <c:pt idx="122">
                  <c:v>26.2</c:v>
                </c:pt>
                <c:pt idx="123">
                  <c:v>24.2</c:v>
                </c:pt>
                <c:pt idx="124">
                  <c:v>27.4</c:v>
                </c:pt>
                <c:pt idx="125">
                  <c:v>25.4</c:v>
                </c:pt>
                <c:pt idx="126">
                  <c:v>28.4</c:v>
                </c:pt>
                <c:pt idx="127">
                  <c:v>22.5</c:v>
                </c:pt>
                <c:pt idx="128">
                  <c:v>26.2</c:v>
                </c:pt>
                <c:pt idx="129">
                  <c:v>24.9</c:v>
                </c:pt>
                <c:pt idx="130">
                  <c:v>24.5</c:v>
                </c:pt>
                <c:pt idx="131">
                  <c:v>25.1</c:v>
                </c:pt>
                <c:pt idx="132">
                  <c:v>28</c:v>
                </c:pt>
                <c:pt idx="133">
                  <c:v>25.8</c:v>
                </c:pt>
                <c:pt idx="134">
                  <c:v>27.9</c:v>
                </c:pt>
                <c:pt idx="135">
                  <c:v>24.9</c:v>
                </c:pt>
                <c:pt idx="136">
                  <c:v>28.4</c:v>
                </c:pt>
                <c:pt idx="137">
                  <c:v>27.2</c:v>
                </c:pt>
                <c:pt idx="138">
                  <c:v>25</c:v>
                </c:pt>
                <c:pt idx="139">
                  <c:v>27.5</c:v>
                </c:pt>
                <c:pt idx="140">
                  <c:v>33.5</c:v>
                </c:pt>
                <c:pt idx="141">
                  <c:v>30.5</c:v>
                </c:pt>
                <c:pt idx="142">
                  <c:v>29</c:v>
                </c:pt>
                <c:pt idx="143">
                  <c:v>24.3</c:v>
                </c:pt>
                <c:pt idx="144">
                  <c:v>25.8</c:v>
                </c:pt>
                <c:pt idx="145">
                  <c:v>25</c:v>
                </c:pt>
                <c:pt idx="146">
                  <c:v>31.7</c:v>
                </c:pt>
                <c:pt idx="147">
                  <c:v>29.5</c:v>
                </c:pt>
                <c:pt idx="148">
                  <c:v>24</c:v>
                </c:pt>
                <c:pt idx="149">
                  <c:v>30</c:v>
                </c:pt>
                <c:pt idx="150">
                  <c:v>27.6</c:v>
                </c:pt>
                <c:pt idx="151">
                  <c:v>26.2</c:v>
                </c:pt>
                <c:pt idx="152">
                  <c:v>23.1</c:v>
                </c:pt>
                <c:pt idx="153">
                  <c:v>22.9</c:v>
                </c:pt>
                <c:pt idx="154">
                  <c:v>24.5</c:v>
                </c:pt>
                <c:pt idx="155">
                  <c:v>24.7</c:v>
                </c:pt>
                <c:pt idx="156">
                  <c:v>28.3</c:v>
                </c:pt>
                <c:pt idx="157">
                  <c:v>23.9</c:v>
                </c:pt>
                <c:pt idx="158">
                  <c:v>23.8</c:v>
                </c:pt>
                <c:pt idx="159">
                  <c:v>29.8</c:v>
                </c:pt>
                <c:pt idx="160">
                  <c:v>26.5</c:v>
                </c:pt>
                <c:pt idx="161">
                  <c:v>26</c:v>
                </c:pt>
                <c:pt idx="162">
                  <c:v>28.2</c:v>
                </c:pt>
                <c:pt idx="163">
                  <c:v>25.7</c:v>
                </c:pt>
                <c:pt idx="164">
                  <c:v>26.5</c:v>
                </c:pt>
                <c:pt idx="165">
                  <c:v>25.8</c:v>
                </c:pt>
                <c:pt idx="166">
                  <c:v>24.1</c:v>
                </c:pt>
                <c:pt idx="167">
                  <c:v>26.2</c:v>
                </c:pt>
                <c:pt idx="168">
                  <c:v>26.1</c:v>
                </c:pt>
                <c:pt idx="169">
                  <c:v>29</c:v>
                </c:pt>
                <c:pt idx="170">
                  <c:v>28</c:v>
                </c:pt>
                <c:pt idx="171">
                  <c:v>27</c:v>
                </c:pt>
                <c:pt idx="172">
                  <c:v>24.5</c:v>
                </c:pt>
              </c:numCache>
            </c:numRef>
          </c:xVal>
          <c:yVal>
            <c:numRef>
              <c:f>ガンマ・ポアソン回帰!$D$11:$D$183</c:f>
              <c:numCache>
                <c:formatCode>0_);[Red]\(0\)</c:formatCode>
                <c:ptCount val="173"/>
                <c:pt idx="0">
                  <c:v>8</c:v>
                </c:pt>
                <c:pt idx="1">
                  <c:v>0</c:v>
                </c:pt>
                <c:pt idx="2">
                  <c:v>9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11</c:v>
                </c:pt>
                <c:pt idx="13">
                  <c:v>0</c:v>
                </c:pt>
                <c:pt idx="14">
                  <c:v>14</c:v>
                </c:pt>
                <c:pt idx="15">
                  <c:v>8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0</c:v>
                </c:pt>
                <c:pt idx="26">
                  <c:v>3</c:v>
                </c:pt>
                <c:pt idx="27">
                  <c:v>5</c:v>
                </c:pt>
                <c:pt idx="28">
                  <c:v>0</c:v>
                </c:pt>
                <c:pt idx="29">
                  <c:v>0</c:v>
                </c:pt>
                <c:pt idx="30">
                  <c:v>4</c:v>
                </c:pt>
                <c:pt idx="31">
                  <c:v>0</c:v>
                </c:pt>
                <c:pt idx="32">
                  <c:v>0</c:v>
                </c:pt>
                <c:pt idx="33">
                  <c:v>8</c:v>
                </c:pt>
                <c:pt idx="34">
                  <c:v>5</c:v>
                </c:pt>
                <c:pt idx="35">
                  <c:v>0</c:v>
                </c:pt>
                <c:pt idx="36">
                  <c:v>0</c:v>
                </c:pt>
                <c:pt idx="37">
                  <c:v>6</c:v>
                </c:pt>
                <c:pt idx="38">
                  <c:v>0</c:v>
                </c:pt>
                <c:pt idx="39">
                  <c:v>6</c:v>
                </c:pt>
                <c:pt idx="40">
                  <c:v>3</c:v>
                </c:pt>
                <c:pt idx="41">
                  <c:v>5</c:v>
                </c:pt>
                <c:pt idx="42">
                  <c:v>6</c:v>
                </c:pt>
                <c:pt idx="43">
                  <c:v>5</c:v>
                </c:pt>
                <c:pt idx="44">
                  <c:v>9</c:v>
                </c:pt>
                <c:pt idx="45">
                  <c:v>4</c:v>
                </c:pt>
                <c:pt idx="46">
                  <c:v>6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5</c:v>
                </c:pt>
                <c:pt idx="55">
                  <c:v>15</c:v>
                </c:pt>
                <c:pt idx="56">
                  <c:v>3</c:v>
                </c:pt>
                <c:pt idx="57">
                  <c:v>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5</c:v>
                </c:pt>
                <c:pt idx="62">
                  <c:v>3</c:v>
                </c:pt>
                <c:pt idx="63">
                  <c:v>5</c:v>
                </c:pt>
                <c:pt idx="64">
                  <c:v>1</c:v>
                </c:pt>
                <c:pt idx="65">
                  <c:v>8</c:v>
                </c:pt>
                <c:pt idx="66">
                  <c:v>10</c:v>
                </c:pt>
                <c:pt idx="67">
                  <c:v>0</c:v>
                </c:pt>
                <c:pt idx="68">
                  <c:v>0</c:v>
                </c:pt>
                <c:pt idx="69">
                  <c:v>3</c:v>
                </c:pt>
                <c:pt idx="70">
                  <c:v>7</c:v>
                </c:pt>
                <c:pt idx="71">
                  <c:v>1</c:v>
                </c:pt>
                <c:pt idx="72">
                  <c:v>0</c:v>
                </c:pt>
                <c:pt idx="73">
                  <c:v>6</c:v>
                </c:pt>
                <c:pt idx="74">
                  <c:v>0</c:v>
                </c:pt>
                <c:pt idx="75">
                  <c:v>0</c:v>
                </c:pt>
                <c:pt idx="76">
                  <c:v>3</c:v>
                </c:pt>
                <c:pt idx="77">
                  <c:v>4</c:v>
                </c:pt>
                <c:pt idx="78">
                  <c:v>0</c:v>
                </c:pt>
                <c:pt idx="79">
                  <c:v>5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4</c:v>
                </c:pt>
                <c:pt idx="84">
                  <c:v>0</c:v>
                </c:pt>
                <c:pt idx="85">
                  <c:v>3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0</c:v>
                </c:pt>
                <c:pt idx="113">
                  <c:v>2</c:v>
                </c:pt>
                <c:pt idx="114">
                  <c:v>2</c:v>
                </c:pt>
                <c:pt idx="115">
                  <c:v>0</c:v>
                </c:pt>
                <c:pt idx="116">
                  <c:v>12</c:v>
                </c:pt>
                <c:pt idx="117">
                  <c:v>0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2</c:v>
                </c:pt>
                <c:pt idx="122">
                  <c:v>0</c:v>
                </c:pt>
                <c:pt idx="123">
                  <c:v>2</c:v>
                </c:pt>
                <c:pt idx="124">
                  <c:v>3</c:v>
                </c:pt>
                <c:pt idx="125">
                  <c:v>0</c:v>
                </c:pt>
                <c:pt idx="126">
                  <c:v>3</c:v>
                </c:pt>
                <c:pt idx="127">
                  <c:v>4</c:v>
                </c:pt>
                <c:pt idx="128">
                  <c:v>2</c:v>
                </c:pt>
                <c:pt idx="129">
                  <c:v>6</c:v>
                </c:pt>
                <c:pt idx="130">
                  <c:v>6</c:v>
                </c:pt>
                <c:pt idx="131">
                  <c:v>0</c:v>
                </c:pt>
                <c:pt idx="132">
                  <c:v>4</c:v>
                </c:pt>
                <c:pt idx="133">
                  <c:v>10</c:v>
                </c:pt>
                <c:pt idx="134">
                  <c:v>7</c:v>
                </c:pt>
                <c:pt idx="135">
                  <c:v>0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7</c:v>
                </c:pt>
                <c:pt idx="141">
                  <c:v>3</c:v>
                </c:pt>
                <c:pt idx="142">
                  <c:v>3</c:v>
                </c:pt>
                <c:pt idx="143">
                  <c:v>0</c:v>
                </c:pt>
                <c:pt idx="144">
                  <c:v>0</c:v>
                </c:pt>
                <c:pt idx="145">
                  <c:v>8</c:v>
                </c:pt>
                <c:pt idx="146">
                  <c:v>4</c:v>
                </c:pt>
                <c:pt idx="147">
                  <c:v>4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4</c:v>
                </c:pt>
                <c:pt idx="160">
                  <c:v>4</c:v>
                </c:pt>
                <c:pt idx="161">
                  <c:v>3</c:v>
                </c:pt>
                <c:pt idx="162">
                  <c:v>8</c:v>
                </c:pt>
                <c:pt idx="163">
                  <c:v>0</c:v>
                </c:pt>
                <c:pt idx="164">
                  <c:v>7</c:v>
                </c:pt>
                <c:pt idx="165">
                  <c:v>0</c:v>
                </c:pt>
                <c:pt idx="166">
                  <c:v>0</c:v>
                </c:pt>
                <c:pt idx="167">
                  <c:v>2</c:v>
                </c:pt>
                <c:pt idx="168">
                  <c:v>3</c:v>
                </c:pt>
                <c:pt idx="169">
                  <c:v>4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6C-4CA4-85CD-8652FCE0AF24}"/>
            </c:ext>
          </c:extLst>
        </c:ser>
        <c:ser>
          <c:idx val="1"/>
          <c:order val="1"/>
          <c:spPr>
            <a:ln w="12700" cap="rnd">
              <a:solidFill>
                <a:schemeClr val="accent1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ガンマ・ポアソン回帰!$N$11:$N$28</c:f>
              <c:numCache>
                <c:formatCode>0_ </c:formatCode>
                <c:ptCount val="18"/>
                <c:pt idx="0">
                  <c:v>15</c:v>
                </c:pt>
                <c:pt idx="1">
                  <c:v>17</c:v>
                </c:pt>
                <c:pt idx="2">
                  <c:v>18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</c:numCache>
            </c:numRef>
          </c:xVal>
          <c:yVal>
            <c:numRef>
              <c:f>ガンマ・ポアソン回帰!$O$11:$O$28</c:f>
              <c:numCache>
                <c:formatCode>0.000</c:formatCode>
                <c:ptCount val="18"/>
                <c:pt idx="0">
                  <c:v>0.42995125412597773</c:v>
                </c:pt>
                <c:pt idx="1">
                  <c:v>0.59690738331736815</c:v>
                </c:pt>
                <c:pt idx="2">
                  <c:v>0.70331651621530278</c:v>
                </c:pt>
                <c:pt idx="3">
                  <c:v>1.150488845501296</c:v>
                </c:pt>
                <c:pt idx="4">
                  <c:v>1.3555835115752264</c:v>
                </c:pt>
                <c:pt idx="5">
                  <c:v>1.5972398724595467</c:v>
                </c:pt>
                <c:pt idx="6">
                  <c:v>1.8819756867727397</c:v>
                </c:pt>
                <c:pt idx="7">
                  <c:v>2.217470617077542</c:v>
                </c:pt>
                <c:pt idx="8">
                  <c:v>2.6127733594871003</c:v>
                </c:pt>
                <c:pt idx="9">
                  <c:v>3.0785456977294383</c:v>
                </c:pt>
                <c:pt idx="10">
                  <c:v>3.6273500640977558</c:v>
                </c:pt>
                <c:pt idx="11">
                  <c:v>4.2739883631463833</c:v>
                </c:pt>
                <c:pt idx="12">
                  <c:v>5.0359011966092968</c:v>
                </c:pt>
                <c:pt idx="13">
                  <c:v>5.9336382571106139</c:v>
                </c:pt>
                <c:pt idx="14">
                  <c:v>6.9914125777432812</c:v>
                </c:pt>
                <c:pt idx="15">
                  <c:v>8.237753586284347</c:v>
                </c:pt>
                <c:pt idx="16">
                  <c:v>9.7062765776933944</c:v>
                </c:pt>
                <c:pt idx="17">
                  <c:v>11.436589358479925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36C-4CA4-85CD-8652FCE0AF24}"/>
            </c:ext>
          </c:extLst>
        </c:ser>
        <c:ser>
          <c:idx val="2"/>
          <c:order val="2"/>
          <c:spPr>
            <a:ln w="63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ガンマ・ポアソン回帰!$N$11:$N$28</c:f>
              <c:numCache>
                <c:formatCode>0_ </c:formatCode>
                <c:ptCount val="18"/>
                <c:pt idx="0">
                  <c:v>15</c:v>
                </c:pt>
                <c:pt idx="1">
                  <c:v>17</c:v>
                </c:pt>
                <c:pt idx="2">
                  <c:v>18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</c:numCache>
            </c:numRef>
          </c:xVal>
          <c:yVal>
            <c:numRef>
              <c:f>ガンマ・ポアソン回帰!$P$11:$P$28</c:f>
              <c:numCache>
                <c:formatCode>0.000</c:formatCode>
                <c:ptCount val="18"/>
                <c:pt idx="0">
                  <c:v>0.309951609040441</c:v>
                </c:pt>
                <c:pt idx="1">
                  <c:v>0.45511461914125129</c:v>
                </c:pt>
                <c:pt idx="2">
                  <c:v>0.55148566931267351</c:v>
                </c:pt>
                <c:pt idx="3">
                  <c:v>0.98123847267256847</c:v>
                </c:pt>
                <c:pt idx="4">
                  <c:v>1.1890168610233689</c:v>
                </c:pt>
                <c:pt idx="5">
                  <c:v>1.4407925648769644</c:v>
                </c:pt>
                <c:pt idx="6">
                  <c:v>1.745882066986048</c:v>
                </c:pt>
                <c:pt idx="7">
                  <c:v>2.1155746261667927</c:v>
                </c:pt>
                <c:pt idx="8">
                  <c:v>2.5635500149257946</c:v>
                </c:pt>
                <c:pt idx="9">
                  <c:v>3.1063847135156171</c:v>
                </c:pt>
                <c:pt idx="10">
                  <c:v>3.7641652911705816</c:v>
                </c:pt>
                <c:pt idx="11">
                  <c:v>4.5612316715329726</c:v>
                </c:pt>
                <c:pt idx="12">
                  <c:v>5.5270777853980988</c:v>
                </c:pt>
                <c:pt idx="13">
                  <c:v>6.6974429377261018</c:v>
                </c:pt>
                <c:pt idx="14">
                  <c:v>8.1156342728884567</c:v>
                </c:pt>
                <c:pt idx="15">
                  <c:v>9.8341292734691894</c:v>
                </c:pt>
                <c:pt idx="16">
                  <c:v>11.916517590051935</c:v>
                </c:pt>
                <c:pt idx="17">
                  <c:v>14.439854055723911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36C-4CA4-85CD-8652FCE0AF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0193880"/>
        <c:axId val="680187320"/>
      </c:scatterChart>
      <c:valAx>
        <c:axId val="680193880"/>
        <c:scaling>
          <c:orientation val="minMax"/>
          <c:max val="35"/>
          <c:min val="1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甲羅の幅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0187320"/>
        <c:crosses val="autoZero"/>
        <c:crossBetween val="midCat"/>
      </c:valAx>
      <c:valAx>
        <c:axId val="680187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サテライト数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0193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57271086550289"/>
          <c:y val="4.1666666666666664E-2"/>
          <c:w val="0.75423264282634039"/>
          <c:h val="0.76297098279381748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3175">
                <a:solidFill>
                  <a:srgbClr val="FF0000"/>
                </a:solidFill>
              </a:ln>
              <a:effectLst/>
            </c:spPr>
          </c:marker>
          <c:xVal>
            <c:numRef>
              <c:f>確率グラフ!$C$9:$C$181</c:f>
              <c:numCache>
                <c:formatCode>0.0_);[Red]\(0.0\)</c:formatCode>
                <c:ptCount val="173"/>
                <c:pt idx="0">
                  <c:v>28.3</c:v>
                </c:pt>
                <c:pt idx="1">
                  <c:v>22.5</c:v>
                </c:pt>
                <c:pt idx="2">
                  <c:v>26</c:v>
                </c:pt>
                <c:pt idx="3">
                  <c:v>24.8</c:v>
                </c:pt>
                <c:pt idx="4">
                  <c:v>26</c:v>
                </c:pt>
                <c:pt idx="5">
                  <c:v>23.8</c:v>
                </c:pt>
                <c:pt idx="6">
                  <c:v>26.5</c:v>
                </c:pt>
                <c:pt idx="7">
                  <c:v>24.7</c:v>
                </c:pt>
                <c:pt idx="8">
                  <c:v>23.7</c:v>
                </c:pt>
                <c:pt idx="9">
                  <c:v>25.6</c:v>
                </c:pt>
                <c:pt idx="10">
                  <c:v>24.3</c:v>
                </c:pt>
                <c:pt idx="11">
                  <c:v>25.8</c:v>
                </c:pt>
                <c:pt idx="12">
                  <c:v>28.2</c:v>
                </c:pt>
                <c:pt idx="13">
                  <c:v>21</c:v>
                </c:pt>
                <c:pt idx="14">
                  <c:v>26</c:v>
                </c:pt>
                <c:pt idx="15">
                  <c:v>27.1</c:v>
                </c:pt>
                <c:pt idx="16">
                  <c:v>25.2</c:v>
                </c:pt>
                <c:pt idx="17">
                  <c:v>29</c:v>
                </c:pt>
                <c:pt idx="18">
                  <c:v>24.7</c:v>
                </c:pt>
                <c:pt idx="19">
                  <c:v>27.4</c:v>
                </c:pt>
                <c:pt idx="20">
                  <c:v>23.2</c:v>
                </c:pt>
                <c:pt idx="21">
                  <c:v>25</c:v>
                </c:pt>
                <c:pt idx="22">
                  <c:v>22.5</c:v>
                </c:pt>
                <c:pt idx="23">
                  <c:v>26.7</c:v>
                </c:pt>
                <c:pt idx="24">
                  <c:v>25.8</c:v>
                </c:pt>
                <c:pt idx="25">
                  <c:v>26.2</c:v>
                </c:pt>
                <c:pt idx="26">
                  <c:v>28.7</c:v>
                </c:pt>
                <c:pt idx="27">
                  <c:v>26.8</c:v>
                </c:pt>
                <c:pt idx="28">
                  <c:v>27.5</c:v>
                </c:pt>
                <c:pt idx="29">
                  <c:v>24.9</c:v>
                </c:pt>
                <c:pt idx="30">
                  <c:v>29.3</c:v>
                </c:pt>
                <c:pt idx="31">
                  <c:v>25.8</c:v>
                </c:pt>
                <c:pt idx="32">
                  <c:v>25.7</c:v>
                </c:pt>
                <c:pt idx="33">
                  <c:v>25.7</c:v>
                </c:pt>
                <c:pt idx="34">
                  <c:v>26.7</c:v>
                </c:pt>
                <c:pt idx="35">
                  <c:v>23.7</c:v>
                </c:pt>
                <c:pt idx="36">
                  <c:v>26.8</c:v>
                </c:pt>
                <c:pt idx="37">
                  <c:v>27.5</c:v>
                </c:pt>
                <c:pt idx="38">
                  <c:v>23.4</c:v>
                </c:pt>
                <c:pt idx="39">
                  <c:v>27.9</c:v>
                </c:pt>
                <c:pt idx="40">
                  <c:v>27.5</c:v>
                </c:pt>
                <c:pt idx="41">
                  <c:v>26.1</c:v>
                </c:pt>
                <c:pt idx="42">
                  <c:v>27.7</c:v>
                </c:pt>
                <c:pt idx="43">
                  <c:v>30</c:v>
                </c:pt>
                <c:pt idx="44">
                  <c:v>28.5</c:v>
                </c:pt>
                <c:pt idx="45">
                  <c:v>28.9</c:v>
                </c:pt>
                <c:pt idx="46">
                  <c:v>28.2</c:v>
                </c:pt>
                <c:pt idx="47">
                  <c:v>25</c:v>
                </c:pt>
                <c:pt idx="48">
                  <c:v>28.5</c:v>
                </c:pt>
                <c:pt idx="49">
                  <c:v>30.3</c:v>
                </c:pt>
                <c:pt idx="50">
                  <c:v>24.7</c:v>
                </c:pt>
                <c:pt idx="51">
                  <c:v>27.7</c:v>
                </c:pt>
                <c:pt idx="52">
                  <c:v>27.4</c:v>
                </c:pt>
                <c:pt idx="53">
                  <c:v>22.9</c:v>
                </c:pt>
                <c:pt idx="54">
                  <c:v>25.7</c:v>
                </c:pt>
                <c:pt idx="55">
                  <c:v>28.3</c:v>
                </c:pt>
                <c:pt idx="56">
                  <c:v>27.2</c:v>
                </c:pt>
                <c:pt idx="57">
                  <c:v>26.2</c:v>
                </c:pt>
                <c:pt idx="58">
                  <c:v>27.8</c:v>
                </c:pt>
                <c:pt idx="59">
                  <c:v>25.5</c:v>
                </c:pt>
                <c:pt idx="60">
                  <c:v>27.1</c:v>
                </c:pt>
                <c:pt idx="61">
                  <c:v>24.5</c:v>
                </c:pt>
                <c:pt idx="62">
                  <c:v>27</c:v>
                </c:pt>
                <c:pt idx="63">
                  <c:v>26</c:v>
                </c:pt>
                <c:pt idx="64">
                  <c:v>28</c:v>
                </c:pt>
                <c:pt idx="65">
                  <c:v>30</c:v>
                </c:pt>
                <c:pt idx="66">
                  <c:v>29</c:v>
                </c:pt>
                <c:pt idx="67">
                  <c:v>26.2</c:v>
                </c:pt>
                <c:pt idx="68">
                  <c:v>26.5</c:v>
                </c:pt>
                <c:pt idx="69">
                  <c:v>26.2</c:v>
                </c:pt>
                <c:pt idx="70">
                  <c:v>25.6</c:v>
                </c:pt>
                <c:pt idx="71">
                  <c:v>23</c:v>
                </c:pt>
                <c:pt idx="72">
                  <c:v>23</c:v>
                </c:pt>
                <c:pt idx="73">
                  <c:v>25.4</c:v>
                </c:pt>
                <c:pt idx="74">
                  <c:v>24.2</c:v>
                </c:pt>
                <c:pt idx="75">
                  <c:v>22.9</c:v>
                </c:pt>
                <c:pt idx="76">
                  <c:v>26</c:v>
                </c:pt>
                <c:pt idx="77">
                  <c:v>25.4</c:v>
                </c:pt>
                <c:pt idx="78">
                  <c:v>25.7</c:v>
                </c:pt>
                <c:pt idx="79">
                  <c:v>25.1</c:v>
                </c:pt>
                <c:pt idx="80">
                  <c:v>24.5</c:v>
                </c:pt>
                <c:pt idx="81">
                  <c:v>27.5</c:v>
                </c:pt>
                <c:pt idx="82">
                  <c:v>23.1</c:v>
                </c:pt>
                <c:pt idx="83">
                  <c:v>25.9</c:v>
                </c:pt>
                <c:pt idx="84">
                  <c:v>25.8</c:v>
                </c:pt>
                <c:pt idx="85">
                  <c:v>27</c:v>
                </c:pt>
                <c:pt idx="86">
                  <c:v>28.5</c:v>
                </c:pt>
                <c:pt idx="87">
                  <c:v>25.5</c:v>
                </c:pt>
                <c:pt idx="88">
                  <c:v>23.5</c:v>
                </c:pt>
                <c:pt idx="89">
                  <c:v>24</c:v>
                </c:pt>
                <c:pt idx="90">
                  <c:v>29.7</c:v>
                </c:pt>
                <c:pt idx="91">
                  <c:v>26.8</c:v>
                </c:pt>
                <c:pt idx="92">
                  <c:v>26.7</c:v>
                </c:pt>
                <c:pt idx="93">
                  <c:v>28.7</c:v>
                </c:pt>
                <c:pt idx="94">
                  <c:v>23.1</c:v>
                </c:pt>
                <c:pt idx="95">
                  <c:v>29</c:v>
                </c:pt>
                <c:pt idx="96">
                  <c:v>25.5</c:v>
                </c:pt>
                <c:pt idx="97">
                  <c:v>26.5</c:v>
                </c:pt>
                <c:pt idx="98">
                  <c:v>24.5</c:v>
                </c:pt>
                <c:pt idx="99">
                  <c:v>28.5</c:v>
                </c:pt>
                <c:pt idx="100">
                  <c:v>28.2</c:v>
                </c:pt>
                <c:pt idx="101">
                  <c:v>24.5</c:v>
                </c:pt>
                <c:pt idx="102">
                  <c:v>27.5</c:v>
                </c:pt>
                <c:pt idx="103">
                  <c:v>24.7</c:v>
                </c:pt>
                <c:pt idx="104">
                  <c:v>25.2</c:v>
                </c:pt>
                <c:pt idx="105">
                  <c:v>27.3</c:v>
                </c:pt>
                <c:pt idx="106">
                  <c:v>26.3</c:v>
                </c:pt>
                <c:pt idx="107">
                  <c:v>29</c:v>
                </c:pt>
                <c:pt idx="108">
                  <c:v>25.3</c:v>
                </c:pt>
                <c:pt idx="109">
                  <c:v>26.5</c:v>
                </c:pt>
                <c:pt idx="110">
                  <c:v>27.8</c:v>
                </c:pt>
                <c:pt idx="111">
                  <c:v>27</c:v>
                </c:pt>
                <c:pt idx="112">
                  <c:v>25.7</c:v>
                </c:pt>
                <c:pt idx="113">
                  <c:v>25</c:v>
                </c:pt>
                <c:pt idx="114">
                  <c:v>31.9</c:v>
                </c:pt>
                <c:pt idx="115">
                  <c:v>23.7</c:v>
                </c:pt>
                <c:pt idx="116">
                  <c:v>29.3</c:v>
                </c:pt>
                <c:pt idx="117">
                  <c:v>22</c:v>
                </c:pt>
                <c:pt idx="118">
                  <c:v>25</c:v>
                </c:pt>
                <c:pt idx="119">
                  <c:v>27</c:v>
                </c:pt>
                <c:pt idx="120">
                  <c:v>23.8</c:v>
                </c:pt>
                <c:pt idx="121">
                  <c:v>30.2</c:v>
                </c:pt>
                <c:pt idx="122">
                  <c:v>26.2</c:v>
                </c:pt>
                <c:pt idx="123">
                  <c:v>24.2</c:v>
                </c:pt>
                <c:pt idx="124">
                  <c:v>27.4</c:v>
                </c:pt>
                <c:pt idx="125">
                  <c:v>25.4</c:v>
                </c:pt>
                <c:pt idx="126">
                  <c:v>28.4</c:v>
                </c:pt>
                <c:pt idx="127">
                  <c:v>22.5</c:v>
                </c:pt>
                <c:pt idx="128">
                  <c:v>26.2</c:v>
                </c:pt>
                <c:pt idx="129">
                  <c:v>24.9</c:v>
                </c:pt>
                <c:pt idx="130">
                  <c:v>24.5</c:v>
                </c:pt>
                <c:pt idx="131">
                  <c:v>25.1</c:v>
                </c:pt>
                <c:pt idx="132">
                  <c:v>28</c:v>
                </c:pt>
                <c:pt idx="133">
                  <c:v>25.8</c:v>
                </c:pt>
                <c:pt idx="134">
                  <c:v>27.9</c:v>
                </c:pt>
                <c:pt idx="135">
                  <c:v>24.9</c:v>
                </c:pt>
                <c:pt idx="136">
                  <c:v>28.4</c:v>
                </c:pt>
                <c:pt idx="137">
                  <c:v>27.2</c:v>
                </c:pt>
                <c:pt idx="138">
                  <c:v>25</c:v>
                </c:pt>
                <c:pt idx="139">
                  <c:v>27.5</c:v>
                </c:pt>
                <c:pt idx="140">
                  <c:v>33.5</c:v>
                </c:pt>
                <c:pt idx="141">
                  <c:v>30.5</c:v>
                </c:pt>
                <c:pt idx="142">
                  <c:v>29</c:v>
                </c:pt>
                <c:pt idx="143">
                  <c:v>24.3</c:v>
                </c:pt>
                <c:pt idx="144">
                  <c:v>25.8</c:v>
                </c:pt>
                <c:pt idx="145">
                  <c:v>25</c:v>
                </c:pt>
                <c:pt idx="146">
                  <c:v>31.7</c:v>
                </c:pt>
                <c:pt idx="147">
                  <c:v>29.5</c:v>
                </c:pt>
                <c:pt idx="148">
                  <c:v>24</c:v>
                </c:pt>
                <c:pt idx="149">
                  <c:v>30</c:v>
                </c:pt>
                <c:pt idx="150">
                  <c:v>27.6</c:v>
                </c:pt>
                <c:pt idx="151">
                  <c:v>26.2</c:v>
                </c:pt>
                <c:pt idx="152">
                  <c:v>23.1</c:v>
                </c:pt>
                <c:pt idx="153">
                  <c:v>22.9</c:v>
                </c:pt>
                <c:pt idx="154">
                  <c:v>24.5</c:v>
                </c:pt>
                <c:pt idx="155">
                  <c:v>24.7</c:v>
                </c:pt>
                <c:pt idx="156">
                  <c:v>28.3</c:v>
                </c:pt>
                <c:pt idx="157">
                  <c:v>23.9</c:v>
                </c:pt>
                <c:pt idx="158">
                  <c:v>23.8</c:v>
                </c:pt>
                <c:pt idx="159">
                  <c:v>29.8</c:v>
                </c:pt>
                <c:pt idx="160">
                  <c:v>26.5</c:v>
                </c:pt>
                <c:pt idx="161">
                  <c:v>26</c:v>
                </c:pt>
                <c:pt idx="162">
                  <c:v>28.2</c:v>
                </c:pt>
                <c:pt idx="163">
                  <c:v>25.7</c:v>
                </c:pt>
                <c:pt idx="164">
                  <c:v>26.5</c:v>
                </c:pt>
                <c:pt idx="165">
                  <c:v>25.8</c:v>
                </c:pt>
                <c:pt idx="166">
                  <c:v>24.1</c:v>
                </c:pt>
                <c:pt idx="167">
                  <c:v>26.2</c:v>
                </c:pt>
                <c:pt idx="168">
                  <c:v>26.1</c:v>
                </c:pt>
                <c:pt idx="169">
                  <c:v>29</c:v>
                </c:pt>
                <c:pt idx="170">
                  <c:v>28</c:v>
                </c:pt>
                <c:pt idx="171">
                  <c:v>27</c:v>
                </c:pt>
                <c:pt idx="172">
                  <c:v>24.5</c:v>
                </c:pt>
              </c:numCache>
            </c:numRef>
          </c:xVal>
          <c:yVal>
            <c:numRef>
              <c:f>確率グラフ!$D$9:$D$181</c:f>
              <c:numCache>
                <c:formatCode>0_);[Red]\(0\)</c:formatCode>
                <c:ptCount val="173"/>
                <c:pt idx="0">
                  <c:v>8</c:v>
                </c:pt>
                <c:pt idx="1">
                  <c:v>0</c:v>
                </c:pt>
                <c:pt idx="2">
                  <c:v>9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11</c:v>
                </c:pt>
                <c:pt idx="13">
                  <c:v>0</c:v>
                </c:pt>
                <c:pt idx="14">
                  <c:v>14</c:v>
                </c:pt>
                <c:pt idx="15">
                  <c:v>8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0</c:v>
                </c:pt>
                <c:pt idx="26">
                  <c:v>3</c:v>
                </c:pt>
                <c:pt idx="27">
                  <c:v>5</c:v>
                </c:pt>
                <c:pt idx="28">
                  <c:v>0</c:v>
                </c:pt>
                <c:pt idx="29">
                  <c:v>0</c:v>
                </c:pt>
                <c:pt idx="30">
                  <c:v>4</c:v>
                </c:pt>
                <c:pt idx="31">
                  <c:v>0</c:v>
                </c:pt>
                <c:pt idx="32">
                  <c:v>0</c:v>
                </c:pt>
                <c:pt idx="33">
                  <c:v>8</c:v>
                </c:pt>
                <c:pt idx="34">
                  <c:v>5</c:v>
                </c:pt>
                <c:pt idx="35">
                  <c:v>0</c:v>
                </c:pt>
                <c:pt idx="36">
                  <c:v>0</c:v>
                </c:pt>
                <c:pt idx="37">
                  <c:v>6</c:v>
                </c:pt>
                <c:pt idx="38">
                  <c:v>0</c:v>
                </c:pt>
                <c:pt idx="39">
                  <c:v>6</c:v>
                </c:pt>
                <c:pt idx="40">
                  <c:v>3</c:v>
                </c:pt>
                <c:pt idx="41">
                  <c:v>5</c:v>
                </c:pt>
                <c:pt idx="42">
                  <c:v>6</c:v>
                </c:pt>
                <c:pt idx="43">
                  <c:v>5</c:v>
                </c:pt>
                <c:pt idx="44">
                  <c:v>9</c:v>
                </c:pt>
                <c:pt idx="45">
                  <c:v>4</c:v>
                </c:pt>
                <c:pt idx="46">
                  <c:v>6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5</c:v>
                </c:pt>
                <c:pt idx="55">
                  <c:v>15</c:v>
                </c:pt>
                <c:pt idx="56">
                  <c:v>3</c:v>
                </c:pt>
                <c:pt idx="57">
                  <c:v>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5</c:v>
                </c:pt>
                <c:pt idx="62">
                  <c:v>3</c:v>
                </c:pt>
                <c:pt idx="63">
                  <c:v>5</c:v>
                </c:pt>
                <c:pt idx="64">
                  <c:v>1</c:v>
                </c:pt>
                <c:pt idx="65">
                  <c:v>8</c:v>
                </c:pt>
                <c:pt idx="66">
                  <c:v>10</c:v>
                </c:pt>
                <c:pt idx="67">
                  <c:v>0</c:v>
                </c:pt>
                <c:pt idx="68">
                  <c:v>0</c:v>
                </c:pt>
                <c:pt idx="69">
                  <c:v>3</c:v>
                </c:pt>
                <c:pt idx="70">
                  <c:v>7</c:v>
                </c:pt>
                <c:pt idx="71">
                  <c:v>1</c:v>
                </c:pt>
                <c:pt idx="72">
                  <c:v>0</c:v>
                </c:pt>
                <c:pt idx="73">
                  <c:v>6</c:v>
                </c:pt>
                <c:pt idx="74">
                  <c:v>0</c:v>
                </c:pt>
                <c:pt idx="75">
                  <c:v>0</c:v>
                </c:pt>
                <c:pt idx="76">
                  <c:v>3</c:v>
                </c:pt>
                <c:pt idx="77">
                  <c:v>4</c:v>
                </c:pt>
                <c:pt idx="78">
                  <c:v>0</c:v>
                </c:pt>
                <c:pt idx="79">
                  <c:v>5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4</c:v>
                </c:pt>
                <c:pt idx="84">
                  <c:v>0</c:v>
                </c:pt>
                <c:pt idx="85">
                  <c:v>3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0</c:v>
                </c:pt>
                <c:pt idx="113">
                  <c:v>2</c:v>
                </c:pt>
                <c:pt idx="114">
                  <c:v>2</c:v>
                </c:pt>
                <c:pt idx="115">
                  <c:v>0</c:v>
                </c:pt>
                <c:pt idx="116">
                  <c:v>12</c:v>
                </c:pt>
                <c:pt idx="117">
                  <c:v>0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2</c:v>
                </c:pt>
                <c:pt idx="122">
                  <c:v>0</c:v>
                </c:pt>
                <c:pt idx="123">
                  <c:v>2</c:v>
                </c:pt>
                <c:pt idx="124">
                  <c:v>3</c:v>
                </c:pt>
                <c:pt idx="125">
                  <c:v>0</c:v>
                </c:pt>
                <c:pt idx="126">
                  <c:v>3</c:v>
                </c:pt>
                <c:pt idx="127">
                  <c:v>4</c:v>
                </c:pt>
                <c:pt idx="128">
                  <c:v>2</c:v>
                </c:pt>
                <c:pt idx="129">
                  <c:v>6</c:v>
                </c:pt>
                <c:pt idx="130">
                  <c:v>6</c:v>
                </c:pt>
                <c:pt idx="131">
                  <c:v>0</c:v>
                </c:pt>
                <c:pt idx="132">
                  <c:v>4</c:v>
                </c:pt>
                <c:pt idx="133">
                  <c:v>10</c:v>
                </c:pt>
                <c:pt idx="134">
                  <c:v>7</c:v>
                </c:pt>
                <c:pt idx="135">
                  <c:v>0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7</c:v>
                </c:pt>
                <c:pt idx="141">
                  <c:v>3</c:v>
                </c:pt>
                <c:pt idx="142">
                  <c:v>3</c:v>
                </c:pt>
                <c:pt idx="143">
                  <c:v>0</c:v>
                </c:pt>
                <c:pt idx="144">
                  <c:v>0</c:v>
                </c:pt>
                <c:pt idx="145">
                  <c:v>8</c:v>
                </c:pt>
                <c:pt idx="146">
                  <c:v>4</c:v>
                </c:pt>
                <c:pt idx="147">
                  <c:v>4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4</c:v>
                </c:pt>
                <c:pt idx="160">
                  <c:v>4</c:v>
                </c:pt>
                <c:pt idx="161">
                  <c:v>3</c:v>
                </c:pt>
                <c:pt idx="162">
                  <c:v>8</c:v>
                </c:pt>
                <c:pt idx="163">
                  <c:v>0</c:v>
                </c:pt>
                <c:pt idx="164">
                  <c:v>7</c:v>
                </c:pt>
                <c:pt idx="165">
                  <c:v>0</c:v>
                </c:pt>
                <c:pt idx="166">
                  <c:v>0</c:v>
                </c:pt>
                <c:pt idx="167">
                  <c:v>2</c:v>
                </c:pt>
                <c:pt idx="168">
                  <c:v>3</c:v>
                </c:pt>
                <c:pt idx="169">
                  <c:v>4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95-44B9-BCB8-80455EC13F45}"/>
            </c:ext>
          </c:extLst>
        </c:ser>
        <c:ser>
          <c:idx val="1"/>
          <c:order val="1"/>
          <c:tx>
            <c:v>GP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確率グラフ!$F$9:$F$26</c:f>
              <c:numCache>
                <c:formatCode>0_ </c:formatCode>
                <c:ptCount val="18"/>
                <c:pt idx="0">
                  <c:v>15</c:v>
                </c:pt>
                <c:pt idx="1">
                  <c:v>17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</c:numCache>
            </c:numRef>
          </c:xVal>
          <c:yVal>
            <c:numRef>
              <c:f>確率グラフ!$H$9:$H$26</c:f>
              <c:numCache>
                <c:formatCode>0.000</c:formatCode>
                <c:ptCount val="18"/>
                <c:pt idx="0">
                  <c:v>0.30995160904044267</c:v>
                </c:pt>
                <c:pt idx="1">
                  <c:v>0.45511461914125412</c:v>
                </c:pt>
                <c:pt idx="2">
                  <c:v>0.80976895434780416</c:v>
                </c:pt>
                <c:pt idx="3">
                  <c:v>0.98123847267257547</c:v>
                </c:pt>
                <c:pt idx="4">
                  <c:v>1.1890168610233782</c:v>
                </c:pt>
                <c:pt idx="5">
                  <c:v>1.4407925648769773</c:v>
                </c:pt>
                <c:pt idx="6">
                  <c:v>1.7458820669860635</c:v>
                </c:pt>
                <c:pt idx="7">
                  <c:v>2.1155746261668114</c:v>
                </c:pt>
                <c:pt idx="8">
                  <c:v>2.5635500149258172</c:v>
                </c:pt>
                <c:pt idx="9">
                  <c:v>3.1063847135156473</c:v>
                </c:pt>
                <c:pt idx="10">
                  <c:v>3.764165291170622</c:v>
                </c:pt>
                <c:pt idx="11">
                  <c:v>4.5612316715330206</c:v>
                </c:pt>
                <c:pt idx="12">
                  <c:v>5.5270777853981583</c:v>
                </c:pt>
                <c:pt idx="13">
                  <c:v>6.6974429377261737</c:v>
                </c:pt>
                <c:pt idx="14">
                  <c:v>8.1156342728885491</c:v>
                </c:pt>
                <c:pt idx="15">
                  <c:v>9.8341292734693102</c:v>
                </c:pt>
                <c:pt idx="16">
                  <c:v>11.916517590052083</c:v>
                </c:pt>
                <c:pt idx="17">
                  <c:v>14.439854055724091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95-44B9-BCB8-80455EC13F45}"/>
            </c:ext>
          </c:extLst>
        </c:ser>
        <c:ser>
          <c:idx val="2"/>
          <c:order val="2"/>
          <c:spPr>
            <a:ln w="12700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確率グラフ!$S$28:$S$44</c:f>
              <c:numCache>
                <c:formatCode>0.00</c:formatCode>
                <c:ptCount val="17"/>
                <c:pt idx="0">
                  <c:v>28.360319811995797</c:v>
                </c:pt>
                <c:pt idx="1">
                  <c:v>27.129231018203196</c:v>
                </c:pt>
                <c:pt idx="2">
                  <c:v>26.420333014885482</c:v>
                </c:pt>
                <c:pt idx="3">
                  <c:v>25.963277404574306</c:v>
                </c:pt>
                <c:pt idx="4">
                  <c:v>25.658666027041701</c:v>
                </c:pt>
                <c:pt idx="5">
                  <c:v>25.452581614302797</c:v>
                </c:pt>
                <c:pt idx="6">
                  <c:v>25.311985687025022</c:v>
                </c:pt>
                <c:pt idx="7">
                  <c:v>25.215562903547081</c:v>
                </c:pt>
                <c:pt idx="8">
                  <c:v>25.149198019972935</c:v>
                </c:pt>
                <c:pt idx="9">
                  <c:v>25.10340327306567</c:v>
                </c:pt>
                <c:pt idx="10">
                  <c:v>25.071741541493001</c:v>
                </c:pt>
                <c:pt idx="11">
                  <c:v>25.049818123325689</c:v>
                </c:pt>
                <c:pt idx="12">
                  <c:v>25.034619487661033</c:v>
                </c:pt>
                <c:pt idx="13">
                  <c:v>25.024072524258369</c:v>
                </c:pt>
                <c:pt idx="14">
                  <c:v>25.01674757671309</c:v>
                </c:pt>
                <c:pt idx="15">
                  <c:v>25.011656844074157</c:v>
                </c:pt>
                <c:pt idx="16">
                  <c:v>25.0081167797095</c:v>
                </c:pt>
              </c:numCache>
            </c:numRef>
          </c:xVal>
          <c:yVal>
            <c:numRef>
              <c:f>確率グラフ!$Q$28:$Q$44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895-44B9-BCB8-80455EC13F45}"/>
            </c:ext>
          </c:extLst>
        </c:ser>
        <c:ser>
          <c:idx val="3"/>
          <c:order val="3"/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確率グラフ!$P$28:$P$44</c:f>
              <c:numCache>
                <c:formatCode>General</c:formatCode>
                <c:ptCount val="17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</c:numCache>
            </c:numRef>
          </c:xVal>
          <c:yVal>
            <c:numRef>
              <c:f>確率グラフ!$Q$28:$Q$44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895-44B9-BCB8-80455EC13F45}"/>
            </c:ext>
          </c:extLst>
        </c:ser>
        <c:ser>
          <c:idx val="4"/>
          <c:order val="4"/>
          <c:tx>
            <c:v>30X</c:v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確率グラフ!$X$28:$X$44</c:f>
              <c:numCache>
                <c:formatCode>0.00</c:formatCode>
                <c:ptCount val="17"/>
                <c:pt idx="0">
                  <c:v>31.695960454040698</c:v>
                </c:pt>
                <c:pt idx="1">
                  <c:v>31.318349222753525</c:v>
                </c:pt>
                <c:pt idx="2">
                  <c:v>31.078873286320025</c:v>
                </c:pt>
                <c:pt idx="3">
                  <c:v>30.897644150948548</c:v>
                </c:pt>
                <c:pt idx="4">
                  <c:v>30.752992534393606</c:v>
                </c:pt>
                <c:pt idx="5">
                  <c:v>30.634738568706148</c:v>
                </c:pt>
                <c:pt idx="6">
                  <c:v>30.536791000139395</c:v>
                </c:pt>
                <c:pt idx="7">
                  <c:v>30.455006032579288</c:v>
                </c:pt>
                <c:pt idx="8">
                  <c:v>30.386348085046166</c:v>
                </c:pt>
                <c:pt idx="9">
                  <c:v>30.328490311289713</c:v>
                </c:pt>
                <c:pt idx="10">
                  <c:v>30.279596388444144</c:v>
                </c:pt>
                <c:pt idx="11">
                  <c:v>30.238188500940854</c:v>
                </c:pt>
                <c:pt idx="12">
                  <c:v>30.20306105517442</c:v>
                </c:pt>
                <c:pt idx="13">
                  <c:v>30.173220867673152</c:v>
                </c:pt>
                <c:pt idx="14">
                  <c:v>30.147843803496855</c:v>
                </c:pt>
                <c:pt idx="15">
                  <c:v>30.126242246071289</c:v>
                </c:pt>
                <c:pt idx="16">
                  <c:v>30.107840044728523</c:v>
                </c:pt>
              </c:numCache>
            </c:numRef>
          </c:xVal>
          <c:yVal>
            <c:numRef>
              <c:f>確率グラフ!$V$28:$V$44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895-44B9-BCB8-80455EC13F45}"/>
            </c:ext>
          </c:extLst>
        </c:ser>
        <c:ser>
          <c:idx val="5"/>
          <c:order val="5"/>
          <c:tx>
            <c:v>30Y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確率グラフ!$U$28:$U$44</c:f>
              <c:numCache>
                <c:formatCode>General</c:formatCode>
                <c:ptCount val="17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</c:numCache>
            </c:numRef>
          </c:xVal>
          <c:yVal>
            <c:numRef>
              <c:f>確率グラフ!$V$28:$V$44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895-44B9-BCB8-80455EC13F45}"/>
            </c:ext>
          </c:extLst>
        </c:ser>
        <c:ser>
          <c:idx val="6"/>
          <c:order val="6"/>
          <c:tx>
            <c:v>20X</c:v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確率グラフ!$N$28:$N$44</c:f>
              <c:numCache>
                <c:formatCode>0.00</c:formatCode>
                <c:ptCount val="17"/>
                <c:pt idx="0">
                  <c:v>25.608441446168207</c:v>
                </c:pt>
                <c:pt idx="1">
                  <c:v>22.396339700279874</c:v>
                </c:pt>
                <c:pt idx="2">
                  <c:v>21.077903300212771</c:v>
                </c:pt>
                <c:pt idx="3">
                  <c:v>20.492952432151462</c:v>
                </c:pt>
                <c:pt idx="4">
                  <c:v>20.227291358934306</c:v>
                </c:pt>
                <c:pt idx="5">
                  <c:v>20.105312176763608</c:v>
                </c:pt>
                <c:pt idx="6">
                  <c:v>20.048953119678874</c:v>
                </c:pt>
                <c:pt idx="7">
                  <c:v>20.022807818540393</c:v>
                </c:pt>
                <c:pt idx="8">
                  <c:v>20.010644782812605</c:v>
                </c:pt>
                <c:pt idx="9">
                  <c:v>20.004974759065696</c:v>
                </c:pt>
                <c:pt idx="10">
                  <c:v>20.002327407830897</c:v>
                </c:pt>
                <c:pt idx="11">
                  <c:v>20.001089815979757</c:v>
                </c:pt>
                <c:pt idx="12">
                  <c:v>20.000510681900032</c:v>
                </c:pt>
                <c:pt idx="13">
                  <c:v>20.000239450353835</c:v>
                </c:pt>
                <c:pt idx="14">
                  <c:v>20.000112333643902</c:v>
                </c:pt>
                <c:pt idx="15">
                  <c:v>20.000052723335685</c:v>
                </c:pt>
                <c:pt idx="16">
                  <c:v>20.000024755384281</c:v>
                </c:pt>
              </c:numCache>
            </c:numRef>
          </c:xVal>
          <c:yVal>
            <c:numRef>
              <c:f>確率グラフ!$L$28:$L$44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895-44B9-BCB8-80455EC13F45}"/>
            </c:ext>
          </c:extLst>
        </c:ser>
        <c:ser>
          <c:idx val="7"/>
          <c:order val="7"/>
          <c:tx>
            <c:v>20Y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確率グラフ!$K$28:$K$44</c:f>
              <c:numCache>
                <c:formatCode>General</c:formatCode>
                <c:ptCount val="17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</c:numCache>
            </c:numRef>
          </c:xVal>
          <c:yVal>
            <c:numRef>
              <c:f>確率グラフ!$L$28:$L$44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895-44B9-BCB8-80455EC13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720992"/>
        <c:axId val="653721320"/>
      </c:scatterChart>
      <c:valAx>
        <c:axId val="653720992"/>
        <c:scaling>
          <c:orientation val="minMax"/>
          <c:max val="35"/>
          <c:min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甲羅の幅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3721320"/>
        <c:crosses val="autoZero"/>
        <c:crossBetween val="midCat"/>
      </c:valAx>
      <c:valAx>
        <c:axId val="653721320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サテライト数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3720992"/>
        <c:crosses val="autoZero"/>
        <c:crossBetween val="midCat"/>
      </c:valAx>
      <c:spPr>
        <a:noFill/>
        <a:ln>
          <a:noFill/>
        </a:ln>
        <a:effectLst/>
      </c:spPr>
    </c:plotArea>
    <c:plotVisOnly val="0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145697</xdr:colOff>
      <xdr:row>8</xdr:row>
      <xdr:rowOff>70555</xdr:rowOff>
    </xdr:from>
    <xdr:to>
      <xdr:col>22</xdr:col>
      <xdr:colOff>90312</xdr:colOff>
      <xdr:row>24</xdr:row>
      <xdr:rowOff>103011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285750</xdr:colOff>
      <xdr:row>6</xdr:row>
      <xdr:rowOff>107950</xdr:rowOff>
    </xdr:from>
    <xdr:to>
      <xdr:col>15</xdr:col>
      <xdr:colOff>368300</xdr:colOff>
      <xdr:row>23</xdr:row>
      <xdr:rowOff>6350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1A04A-DEF1-4CFF-BA11-C0ED49E5E1AC}">
  <dimension ref="B3:R183"/>
  <sheetViews>
    <sheetView tabSelected="1" zoomScaleNormal="100" workbookViewId="0"/>
  </sheetViews>
  <sheetFormatPr defaultRowHeight="13" x14ac:dyDescent="0.2"/>
  <cols>
    <col min="1" max="1" width="4.90625" style="1" customWidth="1"/>
    <col min="2" max="2" width="6.6328125" style="1" customWidth="1"/>
    <col min="3" max="3" width="7.90625" style="1" customWidth="1"/>
    <col min="4" max="4" width="6.6328125" style="1" customWidth="1"/>
    <col min="5" max="5" width="0.81640625" style="1" customWidth="1"/>
    <col min="6" max="8" width="8.81640625" style="1" customWidth="1"/>
    <col min="9" max="9" width="1.08984375" style="1" customWidth="1"/>
    <col min="10" max="12" width="9.08984375" style="1" customWidth="1"/>
    <col min="13" max="13" width="4.08984375" style="1" customWidth="1"/>
    <col min="14" max="14" width="4.90625" style="1" customWidth="1"/>
    <col min="15" max="15" width="8.1796875" style="1" customWidth="1"/>
    <col min="16" max="16" width="8.08984375" style="1" customWidth="1"/>
    <col min="17" max="16384" width="8.7265625" style="1"/>
  </cols>
  <sheetData>
    <row r="3" spans="2:18" x14ac:dyDescent="0.2">
      <c r="B3" s="45" t="s">
        <v>35</v>
      </c>
      <c r="L3" s="18"/>
    </row>
    <row r="4" spans="2:18" ht="13.5" thickBot="1" x14ac:dyDescent="0.25">
      <c r="H4" s="2"/>
      <c r="I4" s="2"/>
      <c r="J4" s="2"/>
      <c r="K4" s="2"/>
      <c r="M4" s="12"/>
    </row>
    <row r="5" spans="2:18" ht="15" x14ac:dyDescent="0.2">
      <c r="B5" s="6"/>
      <c r="C5" s="6"/>
      <c r="D5" s="6"/>
      <c r="E5" s="6"/>
      <c r="F5" s="5" t="s">
        <v>26</v>
      </c>
      <c r="G5" s="50">
        <v>-3.3047593750078463</v>
      </c>
      <c r="H5" s="6"/>
      <c r="I5" s="6"/>
      <c r="J5" s="5" t="s">
        <v>26</v>
      </c>
      <c r="K5" s="50">
        <v>-4.0523374335773079</v>
      </c>
      <c r="L5" s="6"/>
      <c r="M5" s="12"/>
    </row>
    <row r="6" spans="2:18" ht="15.5" thickBot="1" x14ac:dyDescent="0.25">
      <c r="F6" s="2" t="s">
        <v>27</v>
      </c>
      <c r="G6" s="51">
        <v>0.16404506238597183</v>
      </c>
      <c r="H6" s="22" t="s">
        <v>17</v>
      </c>
      <c r="J6" s="2" t="s">
        <v>27</v>
      </c>
      <c r="K6" s="52">
        <v>0.19206655600133099</v>
      </c>
      <c r="L6" s="22" t="s">
        <v>18</v>
      </c>
      <c r="M6" s="12"/>
    </row>
    <row r="7" spans="2:18" ht="13.5" thickBot="1" x14ac:dyDescent="0.25">
      <c r="B7" s="7"/>
      <c r="C7" s="7"/>
      <c r="D7" s="7"/>
      <c r="E7" s="7"/>
      <c r="F7" s="14"/>
      <c r="G7" s="7"/>
      <c r="H7" s="44">
        <f>SUM(H11:H183)</f>
        <v>-461.58812220804282</v>
      </c>
      <c r="J7" s="43" t="s">
        <v>28</v>
      </c>
      <c r="K7" s="51">
        <v>1.1054998836359082</v>
      </c>
      <c r="L7" s="44">
        <f>SUM(L11:L183)</f>
        <v>-375.64548270811258</v>
      </c>
      <c r="M7" s="12"/>
    </row>
    <row r="8" spans="2:18" ht="14" x14ac:dyDescent="0.2">
      <c r="F8" s="58" t="s">
        <v>31</v>
      </c>
      <c r="G8" s="59"/>
      <c r="H8" s="59"/>
      <c r="I8" s="2"/>
      <c r="J8" s="58" t="s">
        <v>30</v>
      </c>
      <c r="K8" s="59"/>
      <c r="L8" s="59"/>
      <c r="M8" s="12"/>
      <c r="R8" s="45" t="s">
        <v>32</v>
      </c>
    </row>
    <row r="9" spans="2:18" x14ac:dyDescent="0.2">
      <c r="C9" s="32" t="s">
        <v>8</v>
      </c>
      <c r="D9" s="32" t="s">
        <v>9</v>
      </c>
      <c r="E9" s="32"/>
      <c r="F9" s="11" t="s">
        <v>10</v>
      </c>
      <c r="G9" s="11" t="s">
        <v>11</v>
      </c>
      <c r="H9" s="11" t="s">
        <v>12</v>
      </c>
      <c r="I9" s="11"/>
      <c r="J9" s="11" t="s">
        <v>10</v>
      </c>
      <c r="K9" s="11" t="s">
        <v>11</v>
      </c>
      <c r="L9" s="11" t="s">
        <v>12</v>
      </c>
      <c r="M9" s="12"/>
    </row>
    <row r="10" spans="2:18" s="16" customFormat="1" ht="16" customHeight="1" x14ac:dyDescent="0.2">
      <c r="B10" s="19" t="s">
        <v>0</v>
      </c>
      <c r="C10" s="30" t="s">
        <v>1</v>
      </c>
      <c r="D10" s="22" t="s">
        <v>29</v>
      </c>
      <c r="E10" s="22"/>
      <c r="F10" s="57" t="s">
        <v>40</v>
      </c>
      <c r="G10" s="30" t="s">
        <v>43</v>
      </c>
      <c r="H10" s="22" t="s">
        <v>5</v>
      </c>
      <c r="I10" s="22"/>
      <c r="J10" s="57" t="s">
        <v>40</v>
      </c>
      <c r="K10" s="30" t="s">
        <v>43</v>
      </c>
      <c r="L10" s="22" t="s">
        <v>5</v>
      </c>
      <c r="M10" s="12"/>
      <c r="N10" s="66" t="s">
        <v>1</v>
      </c>
      <c r="O10" s="65" t="s">
        <v>14</v>
      </c>
      <c r="P10" s="65" t="s">
        <v>4</v>
      </c>
      <c r="Q10" s="66" t="s">
        <v>6</v>
      </c>
    </row>
    <row r="11" spans="2:18" x14ac:dyDescent="0.2">
      <c r="B11" s="1">
        <v>1</v>
      </c>
      <c r="C11" s="21">
        <v>28.3</v>
      </c>
      <c r="D11" s="20">
        <v>8</v>
      </c>
      <c r="E11" s="20"/>
      <c r="F11" s="12">
        <f t="shared" ref="F11:F42" si="0">EXP($G$5+$G$6*C11)</f>
        <v>3.8103303465651877</v>
      </c>
      <c r="G11" s="12">
        <f t="shared" ref="G11:G42" si="1">_xlfn.POISSON.DIST(D11,F11,FALSE)</f>
        <v>2.4399170938533825E-2</v>
      </c>
      <c r="H11" s="12">
        <f>LN(G11)</f>
        <v>-3.7132061251891852</v>
      </c>
      <c r="I11" s="12"/>
      <c r="J11" s="12">
        <f t="shared" ref="J11:J42" si="2">EXP($K$5+$K$6*C11)</f>
        <v>3.9874267628557876</v>
      </c>
      <c r="K11" s="12">
        <f t="shared" ref="K11:K42" si="3">_xlfn.GAMMA(D11+1/$K$7)/_xlfn.GAMMA(D11+1)/_xlfn.GAMMA(1/$K$7)*((J11*$K$7)^D11)/((1+J11*$K$7)^(D11+1/$K$7))</f>
        <v>3.2414575422779444E-2</v>
      </c>
      <c r="L11" s="12">
        <f>LN(K11)</f>
        <v>-3.4291470986121939</v>
      </c>
      <c r="M11" s="12"/>
      <c r="N11" s="8">
        <v>15</v>
      </c>
      <c r="O11" s="29">
        <f>EXP($G$5+$G$6*N11)</f>
        <v>0.42995125412597773</v>
      </c>
      <c r="P11" s="29">
        <f>EXP($K$5+$K$6*N11)</f>
        <v>0.309951609040441</v>
      </c>
      <c r="Q11" s="29">
        <f>P11*$K$7</f>
        <v>0.34265146772697003</v>
      </c>
    </row>
    <row r="12" spans="2:18" x14ac:dyDescent="0.2">
      <c r="B12" s="1">
        <v>2</v>
      </c>
      <c r="C12" s="21">
        <v>22.5</v>
      </c>
      <c r="D12" s="20">
        <v>0</v>
      </c>
      <c r="E12" s="20"/>
      <c r="F12" s="12">
        <f t="shared" si="0"/>
        <v>1.4714591517050954</v>
      </c>
      <c r="G12" s="12">
        <f t="shared" si="1"/>
        <v>0.22959023367385969</v>
      </c>
      <c r="H12" s="12">
        <f t="shared" ref="H12:H75" si="4">LN(G12)</f>
        <v>-1.4714591517050954</v>
      </c>
      <c r="I12" s="12"/>
      <c r="J12" s="12">
        <f t="shared" si="2"/>
        <v>1.3088646426868658</v>
      </c>
      <c r="K12" s="12">
        <f t="shared" si="3"/>
        <v>0.44510467693769334</v>
      </c>
      <c r="L12" s="12">
        <f t="shared" ref="L12:L75" si="5">LN(K12)</f>
        <v>-0.80944579540444928</v>
      </c>
      <c r="M12" s="12"/>
      <c r="N12" s="8">
        <v>17</v>
      </c>
      <c r="O12" s="29">
        <f t="shared" ref="O12:O28" si="6">EXP($G$5+$G$6*N12)</f>
        <v>0.59690738331736815</v>
      </c>
      <c r="P12" s="29">
        <f t="shared" ref="P12:P26" si="7">EXP($K$5+$K$6*N12)</f>
        <v>0.45511461914125129</v>
      </c>
      <c r="Q12" s="29">
        <f t="shared" ref="Q12:Q28" si="8">P12*$K$7</f>
        <v>0.50312915850165396</v>
      </c>
    </row>
    <row r="13" spans="2:18" x14ac:dyDescent="0.2">
      <c r="B13" s="1">
        <v>3</v>
      </c>
      <c r="C13" s="21">
        <v>26</v>
      </c>
      <c r="D13" s="20">
        <v>9</v>
      </c>
      <c r="E13" s="20"/>
      <c r="F13" s="12">
        <f t="shared" si="0"/>
        <v>2.6127733594871003</v>
      </c>
      <c r="G13" s="12">
        <f t="shared" si="1"/>
        <v>1.1466729503520382E-3</v>
      </c>
      <c r="H13" s="12">
        <f t="shared" si="4"/>
        <v>-6.7708906163217817</v>
      </c>
      <c r="I13" s="12"/>
      <c r="J13" s="12">
        <f t="shared" si="2"/>
        <v>2.5635500149257946</v>
      </c>
      <c r="K13" s="12">
        <f t="shared" si="3"/>
        <v>1.4802103223342409E-2</v>
      </c>
      <c r="L13" s="12">
        <f t="shared" si="5"/>
        <v>-4.2129859986233944</v>
      </c>
      <c r="M13" s="12"/>
      <c r="N13" s="8">
        <v>18</v>
      </c>
      <c r="O13" s="29">
        <f t="shared" si="6"/>
        <v>0.70331651621530278</v>
      </c>
      <c r="P13" s="29">
        <f t="shared" si="7"/>
        <v>0.55148566931267351</v>
      </c>
      <c r="Q13" s="29">
        <f t="shared" si="8"/>
        <v>0.60966734325203153</v>
      </c>
    </row>
    <row r="14" spans="2:18" x14ac:dyDescent="0.2">
      <c r="B14" s="1">
        <v>4</v>
      </c>
      <c r="C14" s="21">
        <v>24.8</v>
      </c>
      <c r="D14" s="20">
        <v>0</v>
      </c>
      <c r="E14" s="20"/>
      <c r="F14" s="12">
        <f t="shared" si="0"/>
        <v>2.145898127411106</v>
      </c>
      <c r="G14" s="12">
        <f t="shared" si="1"/>
        <v>0.11696294223242266</v>
      </c>
      <c r="H14" s="12">
        <f t="shared" si="4"/>
        <v>-2.145898127411106</v>
      </c>
      <c r="I14" s="12"/>
      <c r="J14" s="12">
        <f t="shared" si="2"/>
        <v>2.035849456737187</v>
      </c>
      <c r="K14" s="12">
        <f t="shared" si="3"/>
        <v>0.34426296233178089</v>
      </c>
      <c r="L14" s="12">
        <f t="shared" si="5"/>
        <v>-1.0663494882499269</v>
      </c>
      <c r="M14" s="12"/>
      <c r="N14" s="8">
        <v>21</v>
      </c>
      <c r="O14" s="29">
        <f t="shared" si="6"/>
        <v>1.150488845501296</v>
      </c>
      <c r="P14" s="29">
        <f t="shared" si="7"/>
        <v>0.98123847267256847</v>
      </c>
      <c r="Q14" s="29">
        <f t="shared" si="8"/>
        <v>1.0847590173586008</v>
      </c>
    </row>
    <row r="15" spans="2:18" x14ac:dyDescent="0.2">
      <c r="B15" s="1">
        <v>5</v>
      </c>
      <c r="C15" s="21">
        <v>26</v>
      </c>
      <c r="D15" s="20">
        <v>4</v>
      </c>
      <c r="E15" s="20"/>
      <c r="F15" s="12">
        <f t="shared" si="0"/>
        <v>2.6127733594871003</v>
      </c>
      <c r="G15" s="12">
        <f t="shared" si="1"/>
        <v>0.14239104022880034</v>
      </c>
      <c r="H15" s="12">
        <f t="shared" si="4"/>
        <v>-1.9491782017253623</v>
      </c>
      <c r="I15" s="12"/>
      <c r="J15" s="12">
        <f t="shared" si="2"/>
        <v>2.5635500149257946</v>
      </c>
      <c r="K15" s="12">
        <f t="shared" si="3"/>
        <v>7.2064144666831059E-2</v>
      </c>
      <c r="L15" s="12">
        <f t="shared" si="5"/>
        <v>-2.6301986584298631</v>
      </c>
      <c r="M15" s="12"/>
      <c r="N15" s="8">
        <v>22</v>
      </c>
      <c r="O15" s="29">
        <f t="shared" si="6"/>
        <v>1.3555835115752264</v>
      </c>
      <c r="P15" s="29">
        <f t="shared" si="7"/>
        <v>1.1890168610233689</v>
      </c>
      <c r="Q15" s="29">
        <f t="shared" si="8"/>
        <v>1.3144580015024672</v>
      </c>
    </row>
    <row r="16" spans="2:18" x14ac:dyDescent="0.2">
      <c r="B16" s="1">
        <v>6</v>
      </c>
      <c r="C16" s="21">
        <v>23.8</v>
      </c>
      <c r="D16" s="20">
        <v>0</v>
      </c>
      <c r="E16" s="20"/>
      <c r="F16" s="12">
        <f t="shared" si="0"/>
        <v>1.8212318445063882</v>
      </c>
      <c r="G16" s="12">
        <f t="shared" si="1"/>
        <v>0.16182628328448687</v>
      </c>
      <c r="H16" s="12">
        <f t="shared" si="4"/>
        <v>-1.8212318445063882</v>
      </c>
      <c r="I16" s="12"/>
      <c r="J16" s="12">
        <f t="shared" si="2"/>
        <v>1.6800887161522042</v>
      </c>
      <c r="K16" s="12">
        <f t="shared" si="3"/>
        <v>0.38685806372922732</v>
      </c>
      <c r="L16" s="12">
        <f t="shared" si="5"/>
        <v>-0.94969741361498961</v>
      </c>
      <c r="M16" s="12"/>
      <c r="N16" s="8">
        <v>23</v>
      </c>
      <c r="O16" s="29">
        <f t="shared" si="6"/>
        <v>1.5972398724595467</v>
      </c>
      <c r="P16" s="29">
        <f t="shared" si="7"/>
        <v>1.4407925648769644</v>
      </c>
      <c r="Q16" s="29">
        <f t="shared" si="8"/>
        <v>1.5927960128149659</v>
      </c>
    </row>
    <row r="17" spans="2:17" x14ac:dyDescent="0.2">
      <c r="B17" s="1">
        <v>7</v>
      </c>
      <c r="C17" s="21">
        <v>26.5</v>
      </c>
      <c r="D17" s="20">
        <v>0</v>
      </c>
      <c r="E17" s="20"/>
      <c r="F17" s="12">
        <f t="shared" si="0"/>
        <v>2.8361139231333965</v>
      </c>
      <c r="G17" s="12">
        <f t="shared" si="1"/>
        <v>5.8653154325764109E-2</v>
      </c>
      <c r="H17" s="12">
        <f t="shared" si="4"/>
        <v>-2.8361139231333965</v>
      </c>
      <c r="I17" s="12"/>
      <c r="J17" s="12">
        <f t="shared" si="2"/>
        <v>2.8219448220506047</v>
      </c>
      <c r="K17" s="12">
        <f t="shared" si="3"/>
        <v>0.27785358614316336</v>
      </c>
      <c r="L17" s="12">
        <f t="shared" si="5"/>
        <v>-1.2806609725798677</v>
      </c>
      <c r="M17" s="12"/>
      <c r="N17" s="8">
        <v>24</v>
      </c>
      <c r="O17" s="29">
        <f t="shared" si="6"/>
        <v>1.8819756867727397</v>
      </c>
      <c r="P17" s="29">
        <f t="shared" si="7"/>
        <v>1.745882066986048</v>
      </c>
      <c r="Q17" s="29">
        <f t="shared" si="8"/>
        <v>1.9300724218950949</v>
      </c>
    </row>
    <row r="18" spans="2:17" x14ac:dyDescent="0.2">
      <c r="B18" s="1">
        <v>8</v>
      </c>
      <c r="C18" s="21">
        <v>24.7</v>
      </c>
      <c r="D18" s="20">
        <v>0</v>
      </c>
      <c r="E18" s="20"/>
      <c r="F18" s="12">
        <f t="shared" si="0"/>
        <v>2.1109828947618521</v>
      </c>
      <c r="G18" s="12">
        <f t="shared" si="1"/>
        <v>0.12111886081496974</v>
      </c>
      <c r="H18" s="12">
        <f t="shared" si="4"/>
        <v>-2.1109828947618521</v>
      </c>
      <c r="I18" s="12"/>
      <c r="J18" s="12">
        <f t="shared" si="2"/>
        <v>1.9971207127563309</v>
      </c>
      <c r="K18" s="12">
        <f t="shared" si="3"/>
        <v>0.34841669778412482</v>
      </c>
      <c r="L18" s="12">
        <f t="shared" si="5"/>
        <v>-1.0543561081025268</v>
      </c>
      <c r="M18" s="12"/>
      <c r="N18" s="8">
        <v>25</v>
      </c>
      <c r="O18" s="29">
        <f t="shared" si="6"/>
        <v>2.217470617077542</v>
      </c>
      <c r="P18" s="29">
        <f t="shared" si="7"/>
        <v>2.1155746261667927</v>
      </c>
      <c r="Q18" s="29">
        <f t="shared" si="8"/>
        <v>2.3387675030504695</v>
      </c>
    </row>
    <row r="19" spans="2:17" x14ac:dyDescent="0.2">
      <c r="B19" s="1">
        <v>9</v>
      </c>
      <c r="C19" s="21">
        <v>23.7</v>
      </c>
      <c r="D19" s="20">
        <v>0</v>
      </c>
      <c r="E19" s="20"/>
      <c r="F19" s="12">
        <f t="shared" si="0"/>
        <v>1.791599154703035</v>
      </c>
      <c r="G19" s="12">
        <f t="shared" si="1"/>
        <v>0.16669338789601337</v>
      </c>
      <c r="H19" s="12">
        <f t="shared" si="4"/>
        <v>-1.791599154703035</v>
      </c>
      <c r="I19" s="12"/>
      <c r="J19" s="12">
        <f t="shared" si="2"/>
        <v>1.6481277450019767</v>
      </c>
      <c r="K19" s="12">
        <f t="shared" si="3"/>
        <v>0.3912368674668758</v>
      </c>
      <c r="L19" s="12">
        <f t="shared" si="5"/>
        <v>-0.93844210327098088</v>
      </c>
      <c r="M19" s="12"/>
      <c r="N19" s="8">
        <v>26</v>
      </c>
      <c r="O19" s="29">
        <f t="shared" si="6"/>
        <v>2.6127733594871003</v>
      </c>
      <c r="P19" s="29">
        <f t="shared" si="7"/>
        <v>2.5635500149257946</v>
      </c>
      <c r="Q19" s="29">
        <f t="shared" si="8"/>
        <v>2.8340042431952965</v>
      </c>
    </row>
    <row r="20" spans="2:17" x14ac:dyDescent="0.2">
      <c r="B20" s="1">
        <v>10</v>
      </c>
      <c r="C20" s="21">
        <v>25.6</v>
      </c>
      <c r="D20" s="20">
        <v>0</v>
      </c>
      <c r="E20" s="20"/>
      <c r="F20" s="12">
        <f t="shared" si="0"/>
        <v>2.4468322335890811</v>
      </c>
      <c r="G20" s="12">
        <f t="shared" si="1"/>
        <v>8.6567377848728852E-2</v>
      </c>
      <c r="H20" s="12">
        <f t="shared" si="4"/>
        <v>-2.4468322335890811</v>
      </c>
      <c r="I20" s="12"/>
      <c r="J20" s="12">
        <f t="shared" si="2"/>
        <v>2.3739765067019389</v>
      </c>
      <c r="K20" s="12">
        <f t="shared" si="3"/>
        <v>0.31198195482250785</v>
      </c>
      <c r="L20" s="12">
        <f t="shared" si="5"/>
        <v>-1.1648099299526313</v>
      </c>
      <c r="M20" s="12"/>
      <c r="N20" s="8">
        <v>27</v>
      </c>
      <c r="O20" s="29">
        <f t="shared" si="6"/>
        <v>3.0785456977294383</v>
      </c>
      <c r="P20" s="29">
        <f t="shared" si="7"/>
        <v>3.1063847135156171</v>
      </c>
      <c r="Q20" s="29">
        <f t="shared" si="8"/>
        <v>3.4341079393198788</v>
      </c>
    </row>
    <row r="21" spans="2:17" x14ac:dyDescent="0.2">
      <c r="B21" s="1">
        <v>11</v>
      </c>
      <c r="C21" s="21">
        <v>24.3</v>
      </c>
      <c r="D21" s="20">
        <v>0</v>
      </c>
      <c r="E21" s="20"/>
      <c r="F21" s="12">
        <f t="shared" si="0"/>
        <v>1.9769112283326562</v>
      </c>
      <c r="G21" s="12">
        <f t="shared" si="1"/>
        <v>0.13849636096336715</v>
      </c>
      <c r="H21" s="12">
        <f t="shared" si="4"/>
        <v>-1.9769112283326562</v>
      </c>
      <c r="I21" s="12"/>
      <c r="J21" s="12">
        <f t="shared" si="2"/>
        <v>1.849434427074597</v>
      </c>
      <c r="K21" s="12">
        <f t="shared" si="3"/>
        <v>0.36527541791101092</v>
      </c>
      <c r="L21" s="12">
        <f t="shared" si="5"/>
        <v>-1.0071036403249625</v>
      </c>
      <c r="M21" s="12"/>
      <c r="N21" s="8">
        <v>28</v>
      </c>
      <c r="O21" s="29">
        <f t="shared" si="6"/>
        <v>3.6273500640977558</v>
      </c>
      <c r="P21" s="29">
        <f t="shared" si="7"/>
        <v>3.7641652911705816</v>
      </c>
      <c r="Q21" s="29">
        <f t="shared" si="8"/>
        <v>4.1612842913754022</v>
      </c>
    </row>
    <row r="22" spans="2:17" x14ac:dyDescent="0.2">
      <c r="B22" s="1">
        <v>12</v>
      </c>
      <c r="C22" s="21">
        <v>25.8</v>
      </c>
      <c r="D22" s="20">
        <v>0</v>
      </c>
      <c r="E22" s="20"/>
      <c r="F22" s="12">
        <f t="shared" si="0"/>
        <v>2.5284418275008571</v>
      </c>
      <c r="G22" s="12">
        <f t="shared" si="1"/>
        <v>7.9783239532990852E-2</v>
      </c>
      <c r="H22" s="12">
        <f t="shared" si="4"/>
        <v>-2.5284418275008571</v>
      </c>
      <c r="I22" s="12"/>
      <c r="J22" s="12">
        <f t="shared" si="2"/>
        <v>2.4669429481018095</v>
      </c>
      <c r="K22" s="12">
        <f t="shared" si="3"/>
        <v>0.30418994929580534</v>
      </c>
      <c r="L22" s="12">
        <f t="shared" si="5"/>
        <v>-1.1901029394930225</v>
      </c>
      <c r="M22" s="12"/>
      <c r="N22" s="8">
        <v>29</v>
      </c>
      <c r="O22" s="29">
        <f t="shared" si="6"/>
        <v>4.2739883631463833</v>
      </c>
      <c r="P22" s="29">
        <f t="shared" si="7"/>
        <v>4.5612316715329726</v>
      </c>
      <c r="Q22" s="29">
        <f t="shared" si="8"/>
        <v>5.0424410821161203</v>
      </c>
    </row>
    <row r="23" spans="2:17" x14ac:dyDescent="0.2">
      <c r="B23" s="1">
        <v>13</v>
      </c>
      <c r="C23" s="21">
        <v>28.2</v>
      </c>
      <c r="D23" s="20">
        <v>11</v>
      </c>
      <c r="E23" s="20"/>
      <c r="F23" s="12">
        <f t="shared" si="0"/>
        <v>3.7483336614376705</v>
      </c>
      <c r="G23" s="12">
        <f t="shared" si="1"/>
        <v>1.2111120640304846E-3</v>
      </c>
      <c r="H23" s="12">
        <f t="shared" si="4"/>
        <v>-6.7162162802694061</v>
      </c>
      <c r="I23" s="12"/>
      <c r="J23" s="12">
        <f t="shared" si="2"/>
        <v>3.9115724162929757</v>
      </c>
      <c r="K23" s="12">
        <f t="shared" si="3"/>
        <v>1.6627303687107142E-2</v>
      </c>
      <c r="L23" s="12">
        <f t="shared" si="5"/>
        <v>-4.0967091343942865</v>
      </c>
      <c r="M23" s="12"/>
      <c r="N23" s="8">
        <v>30</v>
      </c>
      <c r="O23" s="29">
        <f t="shared" si="6"/>
        <v>5.0359011966092968</v>
      </c>
      <c r="P23" s="29">
        <f t="shared" si="7"/>
        <v>5.5270777853980988</v>
      </c>
      <c r="Q23" s="29">
        <f t="shared" si="8"/>
        <v>6.1101838486042119</v>
      </c>
    </row>
    <row r="24" spans="2:17" x14ac:dyDescent="0.2">
      <c r="B24" s="1">
        <v>14</v>
      </c>
      <c r="C24" s="21">
        <v>21</v>
      </c>
      <c r="D24" s="20">
        <v>0</v>
      </c>
      <c r="E24" s="20"/>
      <c r="F24" s="12">
        <f t="shared" si="0"/>
        <v>1.150488845501296</v>
      </c>
      <c r="G24" s="12">
        <f t="shared" si="1"/>
        <v>0.3164820207459656</v>
      </c>
      <c r="H24" s="12">
        <f t="shared" si="4"/>
        <v>-1.150488845501296</v>
      </c>
      <c r="I24" s="12"/>
      <c r="J24" s="12">
        <f t="shared" si="2"/>
        <v>0.98123847267256847</v>
      </c>
      <c r="K24" s="12">
        <f t="shared" si="3"/>
        <v>0.51450811099643357</v>
      </c>
      <c r="L24" s="12">
        <f t="shared" si="5"/>
        <v>-0.6645439590190142</v>
      </c>
      <c r="M24" s="12"/>
      <c r="N24" s="8">
        <v>31</v>
      </c>
      <c r="O24" s="29">
        <f t="shared" si="6"/>
        <v>5.9336382571106139</v>
      </c>
      <c r="P24" s="29">
        <f t="shared" si="7"/>
        <v>6.6974429377261018</v>
      </c>
      <c r="Q24" s="29">
        <f t="shared" si="8"/>
        <v>7.404022388314341</v>
      </c>
    </row>
    <row r="25" spans="2:17" x14ac:dyDescent="0.2">
      <c r="B25" s="1">
        <v>15</v>
      </c>
      <c r="C25" s="21">
        <v>26</v>
      </c>
      <c r="D25" s="20">
        <v>14</v>
      </c>
      <c r="E25" s="20"/>
      <c r="F25" s="12">
        <f t="shared" si="0"/>
        <v>2.6127733594871003</v>
      </c>
      <c r="G25" s="12">
        <f t="shared" si="1"/>
        <v>5.8116967459373509E-7</v>
      </c>
      <c r="H25" s="12">
        <f t="shared" si="4"/>
        <v>-14.358223083841887</v>
      </c>
      <c r="I25" s="12"/>
      <c r="J25" s="12">
        <f t="shared" si="2"/>
        <v>2.5635500149257946</v>
      </c>
      <c r="K25" s="12">
        <f t="shared" si="3"/>
        <v>3.136723866763079E-3</v>
      </c>
      <c r="L25" s="12">
        <f t="shared" si="5"/>
        <v>-5.7645763782692594</v>
      </c>
      <c r="M25" s="12"/>
      <c r="N25" s="8">
        <v>32</v>
      </c>
      <c r="O25" s="29">
        <f t="shared" si="6"/>
        <v>6.9914125777432812</v>
      </c>
      <c r="P25" s="29">
        <f t="shared" si="7"/>
        <v>8.1156342728884567</v>
      </c>
      <c r="Q25" s="29">
        <f t="shared" si="8"/>
        <v>8.9718327443097774</v>
      </c>
    </row>
    <row r="26" spans="2:17" x14ac:dyDescent="0.2">
      <c r="B26" s="1">
        <v>16</v>
      </c>
      <c r="C26" s="21">
        <v>27.1</v>
      </c>
      <c r="D26" s="20">
        <v>8</v>
      </c>
      <c r="E26" s="20"/>
      <c r="F26" s="12">
        <f t="shared" si="0"/>
        <v>3.1294642246034843</v>
      </c>
      <c r="G26" s="12">
        <f t="shared" si="1"/>
        <v>9.9799958735298441E-3</v>
      </c>
      <c r="H26" s="12">
        <f t="shared" si="4"/>
        <v>-4.6071726021328132</v>
      </c>
      <c r="I26" s="12"/>
      <c r="J26" s="12">
        <f t="shared" si="2"/>
        <v>3.166624626660254</v>
      </c>
      <c r="K26" s="12">
        <f t="shared" si="3"/>
        <v>2.6317108291788245E-2</v>
      </c>
      <c r="L26" s="12">
        <f t="shared" si="5"/>
        <v>-3.6375360458941515</v>
      </c>
      <c r="M26" s="12"/>
      <c r="N26" s="8">
        <v>33</v>
      </c>
      <c r="O26" s="29">
        <f t="shared" si="6"/>
        <v>8.237753586284347</v>
      </c>
      <c r="P26" s="29">
        <f t="shared" si="7"/>
        <v>9.8341292734691894</v>
      </c>
      <c r="Q26" s="29">
        <f t="shared" si="8"/>
        <v>10.871628767480667</v>
      </c>
    </row>
    <row r="27" spans="2:17" x14ac:dyDescent="0.2">
      <c r="B27" s="1">
        <v>17</v>
      </c>
      <c r="C27" s="21">
        <v>25.2</v>
      </c>
      <c r="D27" s="20">
        <v>1</v>
      </c>
      <c r="E27" s="20"/>
      <c r="F27" s="12">
        <f t="shared" si="0"/>
        <v>2.2914302756461828</v>
      </c>
      <c r="G27" s="12">
        <f t="shared" si="1"/>
        <v>0.23171338546769812</v>
      </c>
      <c r="H27" s="12">
        <f t="shared" si="4"/>
        <v>-1.4622540785275389</v>
      </c>
      <c r="I27" s="12"/>
      <c r="J27" s="12">
        <f t="shared" si="2"/>
        <v>2.1984218843242957</v>
      </c>
      <c r="K27" s="12">
        <f t="shared" si="3"/>
        <v>0.21014606508808731</v>
      </c>
      <c r="L27" s="12">
        <f t="shared" si="5"/>
        <v>-1.559952442007587</v>
      </c>
      <c r="M27" s="12"/>
      <c r="N27" s="8">
        <v>34</v>
      </c>
      <c r="O27" s="29">
        <f t="shared" si="6"/>
        <v>9.7062765776933944</v>
      </c>
      <c r="P27" s="29">
        <f t="shared" ref="P27:P28" si="9">EXP($K$5+$K$6*N27)</f>
        <v>11.916517590051935</v>
      </c>
      <c r="Q27" s="29">
        <f t="shared" si="8"/>
        <v>13.173708809147668</v>
      </c>
    </row>
    <row r="28" spans="2:17" x14ac:dyDescent="0.2">
      <c r="B28" s="1">
        <v>18</v>
      </c>
      <c r="C28" s="21">
        <v>29</v>
      </c>
      <c r="D28" s="20">
        <v>1</v>
      </c>
      <c r="E28" s="20"/>
      <c r="F28" s="12">
        <f t="shared" si="0"/>
        <v>4.2739883631463833</v>
      </c>
      <c r="G28" s="12">
        <f t="shared" si="1"/>
        <v>5.9520116629331328E-2</v>
      </c>
      <c r="H28" s="12">
        <f t="shared" si="4"/>
        <v>-2.8214409289610463</v>
      </c>
      <c r="I28" s="12"/>
      <c r="J28" s="12">
        <f t="shared" si="2"/>
        <v>4.5612316715329726</v>
      </c>
      <c r="K28" s="12">
        <f t="shared" si="3"/>
        <v>0.14832344992329288</v>
      </c>
      <c r="L28" s="12">
        <f t="shared" si="5"/>
        <v>-1.9083599174344754</v>
      </c>
      <c r="M28" s="12"/>
      <c r="N28" s="8">
        <v>35</v>
      </c>
      <c r="O28" s="29">
        <f t="shared" si="6"/>
        <v>11.436589358479925</v>
      </c>
      <c r="P28" s="29">
        <f t="shared" si="9"/>
        <v>14.439854055723911</v>
      </c>
      <c r="Q28" s="29">
        <f t="shared" si="8"/>
        <v>15.963256978322281</v>
      </c>
    </row>
    <row r="29" spans="2:17" x14ac:dyDescent="0.2">
      <c r="B29" s="1">
        <v>19</v>
      </c>
      <c r="C29" s="21">
        <v>24.7</v>
      </c>
      <c r="D29" s="20">
        <v>0</v>
      </c>
      <c r="E29" s="20"/>
      <c r="F29" s="12">
        <f t="shared" si="0"/>
        <v>2.1109828947618521</v>
      </c>
      <c r="G29" s="12">
        <f t="shared" si="1"/>
        <v>0.12111886081496974</v>
      </c>
      <c r="H29" s="12">
        <f t="shared" si="4"/>
        <v>-2.1109828947618521</v>
      </c>
      <c r="I29" s="12"/>
      <c r="J29" s="12">
        <f t="shared" si="2"/>
        <v>1.9971207127563309</v>
      </c>
      <c r="K29" s="12">
        <f t="shared" si="3"/>
        <v>0.34841669778412482</v>
      </c>
      <c r="L29" s="12">
        <f t="shared" si="5"/>
        <v>-1.0543561081025268</v>
      </c>
      <c r="M29" s="12"/>
      <c r="N29" s="12"/>
    </row>
    <row r="30" spans="2:17" x14ac:dyDescent="0.2">
      <c r="B30" s="1">
        <v>20</v>
      </c>
      <c r="C30" s="21">
        <v>27.4</v>
      </c>
      <c r="D30" s="20">
        <v>5</v>
      </c>
      <c r="E30" s="20"/>
      <c r="F30" s="12">
        <f t="shared" si="0"/>
        <v>3.287328846895488</v>
      </c>
      <c r="G30" s="12">
        <f t="shared" si="1"/>
        <v>0.11949940127924719</v>
      </c>
      <c r="H30" s="12">
        <f t="shared" si="4"/>
        <v>-2.1244439178386276</v>
      </c>
      <c r="I30" s="12"/>
      <c r="J30" s="12">
        <f t="shared" si="2"/>
        <v>3.3544445600943971</v>
      </c>
      <c r="K30" s="12">
        <f t="shared" si="3"/>
        <v>5.9595804978576243E-2</v>
      </c>
      <c r="L30" s="12">
        <f t="shared" si="5"/>
        <v>-2.8201700936535619</v>
      </c>
      <c r="M30" s="12"/>
      <c r="N30" s="12"/>
    </row>
    <row r="31" spans="2:17" x14ac:dyDescent="0.2">
      <c r="B31" s="1">
        <v>21</v>
      </c>
      <c r="C31" s="21">
        <v>23.2</v>
      </c>
      <c r="D31" s="20">
        <v>4</v>
      </c>
      <c r="E31" s="20"/>
      <c r="F31" s="12">
        <f t="shared" si="0"/>
        <v>1.6505128740089492</v>
      </c>
      <c r="G31" s="12">
        <f t="shared" si="1"/>
        <v>5.9354792287929441E-2</v>
      </c>
      <c r="H31" s="12">
        <f t="shared" si="4"/>
        <v>-2.8242224149700945</v>
      </c>
      <c r="I31" s="12"/>
      <c r="J31" s="12">
        <f t="shared" si="2"/>
        <v>1.4972149250704474</v>
      </c>
      <c r="K31" s="12">
        <f t="shared" si="3"/>
        <v>5.0823206351540161E-2</v>
      </c>
      <c r="L31" s="12">
        <f t="shared" si="5"/>
        <v>-2.9794022107635478</v>
      </c>
      <c r="M31" s="12"/>
      <c r="N31" s="12"/>
    </row>
    <row r="32" spans="2:17" x14ac:dyDescent="0.2">
      <c r="B32" s="1">
        <v>22</v>
      </c>
      <c r="C32" s="21">
        <v>25</v>
      </c>
      <c r="D32" s="20">
        <v>3</v>
      </c>
      <c r="E32" s="20"/>
      <c r="F32" s="12">
        <f t="shared" si="0"/>
        <v>2.217470617077542</v>
      </c>
      <c r="G32" s="12">
        <f t="shared" si="1"/>
        <v>0.19787326432720531</v>
      </c>
      <c r="H32" s="12">
        <f t="shared" si="4"/>
        <v>-1.6201285323812489</v>
      </c>
      <c r="I32" s="12"/>
      <c r="J32" s="12">
        <f t="shared" si="2"/>
        <v>2.1155746261667927</v>
      </c>
      <c r="K32" s="12">
        <f t="shared" si="3"/>
        <v>9.6327740457430255E-2</v>
      </c>
      <c r="L32" s="12">
        <f t="shared" si="5"/>
        <v>-2.3399989387585447</v>
      </c>
      <c r="M32" s="12"/>
      <c r="N32" s="12"/>
    </row>
    <row r="33" spans="2:14" x14ac:dyDescent="0.2">
      <c r="B33" s="1">
        <v>23</v>
      </c>
      <c r="C33" s="21">
        <v>22.5</v>
      </c>
      <c r="D33" s="20">
        <v>1</v>
      </c>
      <c r="E33" s="20"/>
      <c r="F33" s="12">
        <f t="shared" si="0"/>
        <v>1.4714591517050954</v>
      </c>
      <c r="G33" s="12">
        <f t="shared" si="1"/>
        <v>0.33783265048151223</v>
      </c>
      <c r="H33" s="12">
        <f t="shared" si="4"/>
        <v>-1.0852046230285755</v>
      </c>
      <c r="I33" s="12"/>
      <c r="J33" s="12">
        <f t="shared" si="2"/>
        <v>1.3088646426868658</v>
      </c>
      <c r="K33" s="12">
        <f t="shared" si="3"/>
        <v>0.23808489872648245</v>
      </c>
      <c r="L33" s="12">
        <f t="shared" si="5"/>
        <v>-1.435127951581004</v>
      </c>
      <c r="M33" s="12"/>
      <c r="N33" s="12"/>
    </row>
    <row r="34" spans="2:14" x14ac:dyDescent="0.2">
      <c r="B34" s="1">
        <v>24</v>
      </c>
      <c r="C34" s="21">
        <v>26.7</v>
      </c>
      <c r="D34" s="20">
        <v>2</v>
      </c>
      <c r="E34" s="20"/>
      <c r="F34" s="12">
        <f t="shared" si="0"/>
        <v>2.9307072926244251</v>
      </c>
      <c r="G34" s="12">
        <f t="shared" si="1"/>
        <v>0.22915265271025448</v>
      </c>
      <c r="H34" s="12">
        <f t="shared" si="4"/>
        <v>-1.4733668917891671</v>
      </c>
      <c r="I34" s="12"/>
      <c r="J34" s="12">
        <f t="shared" si="2"/>
        <v>2.9324539897665463</v>
      </c>
      <c r="K34" s="12">
        <f t="shared" si="3"/>
        <v>0.13614984514243142</v>
      </c>
      <c r="L34" s="12">
        <f t="shared" si="5"/>
        <v>-1.9939991972671181</v>
      </c>
      <c r="M34" s="12"/>
      <c r="N34" s="12"/>
    </row>
    <row r="35" spans="2:14" x14ac:dyDescent="0.2">
      <c r="B35" s="1">
        <v>25</v>
      </c>
      <c r="C35" s="21">
        <v>25.8</v>
      </c>
      <c r="D35" s="20">
        <v>3</v>
      </c>
      <c r="E35" s="20"/>
      <c r="F35" s="12">
        <f t="shared" si="0"/>
        <v>2.5284418275008571</v>
      </c>
      <c r="G35" s="12">
        <f t="shared" si="1"/>
        <v>0.21494102451199557</v>
      </c>
      <c r="H35" s="12">
        <f t="shared" si="4"/>
        <v>-1.5373915930782305</v>
      </c>
      <c r="I35" s="12"/>
      <c r="J35" s="12">
        <f t="shared" si="2"/>
        <v>2.4669429481018095</v>
      </c>
      <c r="K35" s="12">
        <f t="shared" si="3"/>
        <v>9.938401408569468E-2</v>
      </c>
      <c r="L35" s="12">
        <f t="shared" si="5"/>
        <v>-2.3087640023407676</v>
      </c>
      <c r="M35" s="12"/>
      <c r="N35" s="12"/>
    </row>
    <row r="36" spans="2:14" x14ac:dyDescent="0.2">
      <c r="B36" s="1">
        <v>26</v>
      </c>
      <c r="C36" s="21">
        <v>26.2</v>
      </c>
      <c r="D36" s="20">
        <v>0</v>
      </c>
      <c r="E36" s="20"/>
      <c r="F36" s="12">
        <f t="shared" si="0"/>
        <v>2.6999176147916346</v>
      </c>
      <c r="G36" s="12">
        <f t="shared" si="1"/>
        <v>6.721104970799914E-2</v>
      </c>
      <c r="H36" s="12">
        <f t="shared" si="4"/>
        <v>-2.6999176147916346</v>
      </c>
      <c r="I36" s="12"/>
      <c r="J36" s="12">
        <f t="shared" si="2"/>
        <v>2.6639402763986526</v>
      </c>
      <c r="K36" s="12">
        <f t="shared" si="3"/>
        <v>0.28895903627670783</v>
      </c>
      <c r="L36" s="12">
        <f t="shared" si="5"/>
        <v>-1.2414703439033616</v>
      </c>
      <c r="M36" s="12"/>
      <c r="N36" s="12"/>
    </row>
    <row r="37" spans="2:14" x14ac:dyDescent="0.2">
      <c r="B37" s="1">
        <v>27</v>
      </c>
      <c r="C37" s="21">
        <v>28.7</v>
      </c>
      <c r="D37" s="20">
        <v>3</v>
      </c>
      <c r="E37" s="20"/>
      <c r="F37" s="12">
        <f t="shared" si="0"/>
        <v>4.0687422225706618</v>
      </c>
      <c r="G37" s="12">
        <f t="shared" si="1"/>
        <v>0.1919539181512693</v>
      </c>
      <c r="H37" s="12">
        <f t="shared" si="4"/>
        <v>-1.6504999453900815</v>
      </c>
      <c r="I37" s="12"/>
      <c r="J37" s="12">
        <f t="shared" si="2"/>
        <v>4.3058420791347238</v>
      </c>
      <c r="K37" s="12">
        <f t="shared" si="3"/>
        <v>9.6575140355890349E-2</v>
      </c>
      <c r="L37" s="12">
        <f t="shared" si="5"/>
        <v>-2.3374339170951988</v>
      </c>
      <c r="M37" s="12"/>
      <c r="N37" s="12"/>
    </row>
    <row r="38" spans="2:14" x14ac:dyDescent="0.2">
      <c r="B38" s="1">
        <v>28</v>
      </c>
      <c r="C38" s="21">
        <v>26.8</v>
      </c>
      <c r="D38" s="20">
        <v>5</v>
      </c>
      <c r="E38" s="20"/>
      <c r="F38" s="12">
        <f t="shared" si="0"/>
        <v>2.9791806020021356</v>
      </c>
      <c r="G38" s="12">
        <f t="shared" si="1"/>
        <v>9.9417128614144701E-2</v>
      </c>
      <c r="H38" s="12">
        <f t="shared" si="4"/>
        <v>-2.3084308601031873</v>
      </c>
      <c r="I38" s="12"/>
      <c r="J38" s="12">
        <f t="shared" si="2"/>
        <v>2.9893209878803302</v>
      </c>
      <c r="K38" s="12">
        <f t="shared" si="3"/>
        <v>5.6860772568358128E-2</v>
      </c>
      <c r="L38" s="12">
        <f t="shared" si="5"/>
        <v>-2.8671495856486668</v>
      </c>
      <c r="M38" s="12"/>
      <c r="N38" s="12"/>
    </row>
    <row r="39" spans="2:14" x14ac:dyDescent="0.2">
      <c r="B39" s="1">
        <v>29</v>
      </c>
      <c r="C39" s="21">
        <v>27.5</v>
      </c>
      <c r="D39" s="20">
        <v>0</v>
      </c>
      <c r="E39" s="20"/>
      <c r="F39" s="12">
        <f t="shared" si="0"/>
        <v>3.3417006050792071</v>
      </c>
      <c r="G39" s="12">
        <f t="shared" si="1"/>
        <v>3.5376744665132104E-2</v>
      </c>
      <c r="H39" s="12">
        <f t="shared" si="4"/>
        <v>-3.3417006050792071</v>
      </c>
      <c r="I39" s="12"/>
      <c r="J39" s="12">
        <f t="shared" si="2"/>
        <v>3.4194949217155384</v>
      </c>
      <c r="K39" s="12">
        <f t="shared" si="3"/>
        <v>0.24287930267013219</v>
      </c>
      <c r="L39" s="12">
        <f t="shared" si="5"/>
        <v>-1.4151906558670526</v>
      </c>
      <c r="M39" s="12"/>
      <c r="N39" s="12"/>
    </row>
    <row r="40" spans="2:14" x14ac:dyDescent="0.2">
      <c r="B40" s="1">
        <v>30</v>
      </c>
      <c r="C40" s="21">
        <v>24.9</v>
      </c>
      <c r="D40" s="20">
        <v>0</v>
      </c>
      <c r="E40" s="20"/>
      <c r="F40" s="12">
        <f t="shared" si="0"/>
        <v>2.1813908509883877</v>
      </c>
      <c r="G40" s="12">
        <f t="shared" si="1"/>
        <v>0.11288441600268209</v>
      </c>
      <c r="H40" s="12">
        <f t="shared" si="4"/>
        <v>-2.1813908509883877</v>
      </c>
      <c r="I40" s="12"/>
      <c r="J40" s="12">
        <f t="shared" si="2"/>
        <v>2.0753292397517646</v>
      </c>
      <c r="K40" s="12">
        <f t="shared" si="3"/>
        <v>0.34013457111731488</v>
      </c>
      <c r="L40" s="12">
        <f t="shared" si="5"/>
        <v>-1.0784139422751933</v>
      </c>
      <c r="M40" s="12"/>
      <c r="N40" s="12"/>
    </row>
    <row r="41" spans="2:14" x14ac:dyDescent="0.2">
      <c r="B41" s="1">
        <v>31</v>
      </c>
      <c r="C41" s="21">
        <v>29.3</v>
      </c>
      <c r="D41" s="20">
        <v>4</v>
      </c>
      <c r="E41" s="20"/>
      <c r="F41" s="12">
        <f t="shared" si="0"/>
        <v>4.4895880665473742</v>
      </c>
      <c r="G41" s="12">
        <f t="shared" si="1"/>
        <v>0.19002529477446262</v>
      </c>
      <c r="H41" s="12">
        <f t="shared" si="4"/>
        <v>-1.6605980852908067</v>
      </c>
      <c r="I41" s="12"/>
      <c r="J41" s="12">
        <f t="shared" si="2"/>
        <v>4.8317690196330432</v>
      </c>
      <c r="K41" s="12">
        <f t="shared" si="3"/>
        <v>7.7077664590096559E-2</v>
      </c>
      <c r="L41" s="12">
        <f t="shared" si="5"/>
        <v>-2.5629417344147454</v>
      </c>
      <c r="M41" s="12"/>
      <c r="N41" s="12"/>
    </row>
    <row r="42" spans="2:14" x14ac:dyDescent="0.2">
      <c r="B42" s="1">
        <v>32</v>
      </c>
      <c r="C42" s="21">
        <v>25.8</v>
      </c>
      <c r="D42" s="20">
        <v>0</v>
      </c>
      <c r="E42" s="20"/>
      <c r="F42" s="12">
        <f t="shared" si="0"/>
        <v>2.5284418275008571</v>
      </c>
      <c r="G42" s="12">
        <f t="shared" si="1"/>
        <v>7.9783239532990852E-2</v>
      </c>
      <c r="H42" s="12">
        <f t="shared" si="4"/>
        <v>-2.5284418275008571</v>
      </c>
      <c r="I42" s="12"/>
      <c r="J42" s="12">
        <f t="shared" si="2"/>
        <v>2.4669429481018095</v>
      </c>
      <c r="K42" s="12">
        <f t="shared" si="3"/>
        <v>0.30418994929580534</v>
      </c>
      <c r="L42" s="12">
        <f t="shared" si="5"/>
        <v>-1.1901029394930225</v>
      </c>
      <c r="M42" s="12"/>
      <c r="N42" s="12"/>
    </row>
    <row r="43" spans="2:14" x14ac:dyDescent="0.2">
      <c r="B43" s="1">
        <v>33</v>
      </c>
      <c r="C43" s="21">
        <v>25.7</v>
      </c>
      <c r="D43" s="20">
        <v>0</v>
      </c>
      <c r="E43" s="20"/>
      <c r="F43" s="12">
        <f t="shared" ref="F43:F74" si="10">EXP($G$5+$G$6*C43)</f>
        <v>2.4873023467773234</v>
      </c>
      <c r="G43" s="12">
        <f t="shared" ref="G43:G74" si="11">_xlfn.POISSON.DIST(D43,F43,FALSE)</f>
        <v>8.3133930866870959E-2</v>
      </c>
      <c r="H43" s="12">
        <f t="shared" si="4"/>
        <v>-2.4873023467773234</v>
      </c>
      <c r="I43" s="12"/>
      <c r="J43" s="12">
        <f t="shared" ref="J43:J74" si="12">EXP($K$5+$K$6*C43)</f>
        <v>2.4200133475185028</v>
      </c>
      <c r="K43" s="12">
        <f t="shared" ref="K43:K74" si="13">_xlfn.GAMMA(D43+1/$K$7)/_xlfn.GAMMA(D43+1)/_xlfn.GAMMA(1/$K$7)*((J43*$K$7)^D43)/((1+J43*$K$7)^(D43+1/$K$7))</f>
        <v>0.30807149683670715</v>
      </c>
      <c r="L43" s="12">
        <f t="shared" si="5"/>
        <v>-1.1774233903604512</v>
      </c>
      <c r="M43" s="12"/>
      <c r="N43" s="12"/>
    </row>
    <row r="44" spans="2:14" x14ac:dyDescent="0.2">
      <c r="B44" s="1">
        <v>34</v>
      </c>
      <c r="C44" s="21">
        <v>25.7</v>
      </c>
      <c r="D44" s="20">
        <v>8</v>
      </c>
      <c r="E44" s="20"/>
      <c r="F44" s="12">
        <f t="shared" si="10"/>
        <v>2.4873023467773234</v>
      </c>
      <c r="G44" s="12">
        <f t="shared" si="11"/>
        <v>3.0205527847738428E-3</v>
      </c>
      <c r="H44" s="12">
        <f t="shared" si="4"/>
        <v>-5.8023154230295342</v>
      </c>
      <c r="I44" s="12"/>
      <c r="J44" s="12">
        <f t="shared" si="12"/>
        <v>2.4200133475185028</v>
      </c>
      <c r="K44" s="12">
        <f t="shared" si="13"/>
        <v>1.8598297470943031E-2</v>
      </c>
      <c r="L44" s="12">
        <f t="shared" si="5"/>
        <v>-3.9846852362727243</v>
      </c>
      <c r="M44" s="12"/>
      <c r="N44" s="12"/>
    </row>
    <row r="45" spans="2:14" x14ac:dyDescent="0.2">
      <c r="B45" s="1">
        <v>35</v>
      </c>
      <c r="C45" s="21">
        <v>26.7</v>
      </c>
      <c r="D45" s="20">
        <v>5</v>
      </c>
      <c r="E45" s="20"/>
      <c r="F45" s="12">
        <f t="shared" si="10"/>
        <v>2.9307072926244251</v>
      </c>
      <c r="G45" s="12">
        <f t="shared" si="11"/>
        <v>9.6137090328269573E-2</v>
      </c>
      <c r="H45" s="12">
        <f t="shared" si="4"/>
        <v>-2.3419800819184635</v>
      </c>
      <c r="I45" s="12"/>
      <c r="J45" s="12">
        <f t="shared" si="12"/>
        <v>2.9324539897665463</v>
      </c>
      <c r="K45" s="12">
        <f t="shared" si="13"/>
        <v>5.6341960928309211E-2</v>
      </c>
      <c r="L45" s="12">
        <f t="shared" si="5"/>
        <v>-2.8763157118802951</v>
      </c>
      <c r="M45" s="12"/>
      <c r="N45" s="12"/>
    </row>
    <row r="46" spans="2:14" x14ac:dyDescent="0.2">
      <c r="B46" s="1">
        <v>36</v>
      </c>
      <c r="C46" s="21">
        <v>23.7</v>
      </c>
      <c r="D46" s="20">
        <v>0</v>
      </c>
      <c r="E46" s="20"/>
      <c r="F46" s="12">
        <f t="shared" si="10"/>
        <v>1.791599154703035</v>
      </c>
      <c r="G46" s="12">
        <f t="shared" si="11"/>
        <v>0.16669338789601337</v>
      </c>
      <c r="H46" s="12">
        <f t="shared" si="4"/>
        <v>-1.791599154703035</v>
      </c>
      <c r="I46" s="12"/>
      <c r="J46" s="12">
        <f t="shared" si="12"/>
        <v>1.6481277450019767</v>
      </c>
      <c r="K46" s="12">
        <f t="shared" si="13"/>
        <v>0.3912368674668758</v>
      </c>
      <c r="L46" s="12">
        <f t="shared" si="5"/>
        <v>-0.93844210327098088</v>
      </c>
      <c r="M46" s="12"/>
      <c r="N46" s="12"/>
    </row>
    <row r="47" spans="2:14" x14ac:dyDescent="0.2">
      <c r="B47" s="1">
        <v>37</v>
      </c>
      <c r="C47" s="21">
        <v>26.8</v>
      </c>
      <c r="D47" s="20">
        <v>0</v>
      </c>
      <c r="E47" s="20"/>
      <c r="F47" s="12">
        <f t="shared" si="10"/>
        <v>2.9791806020021356</v>
      </c>
      <c r="G47" s="12">
        <f t="shared" si="11"/>
        <v>5.0834470467418014E-2</v>
      </c>
      <c r="H47" s="12">
        <f t="shared" si="4"/>
        <v>-2.9791806020021356</v>
      </c>
      <c r="I47" s="12"/>
      <c r="J47" s="12">
        <f t="shared" si="12"/>
        <v>2.9893209878803302</v>
      </c>
      <c r="K47" s="12">
        <f t="shared" si="13"/>
        <v>0.26702750065402198</v>
      </c>
      <c r="L47" s="12">
        <f t="shared" si="5"/>
        <v>-1.3204036271816877</v>
      </c>
      <c r="M47" s="12"/>
      <c r="N47" s="12"/>
    </row>
    <row r="48" spans="2:14" x14ac:dyDescent="0.2">
      <c r="B48" s="1">
        <v>38</v>
      </c>
      <c r="C48" s="21">
        <v>27.5</v>
      </c>
      <c r="D48" s="20">
        <v>6</v>
      </c>
      <c r="E48" s="20"/>
      <c r="F48" s="12">
        <f t="shared" si="10"/>
        <v>3.3417006050792071</v>
      </c>
      <c r="G48" s="12">
        <f t="shared" si="11"/>
        <v>6.8421185453933497E-2</v>
      </c>
      <c r="H48" s="12">
        <f t="shared" si="4"/>
        <v>-2.6820727734510363</v>
      </c>
      <c r="I48" s="12"/>
      <c r="J48" s="12">
        <f t="shared" si="12"/>
        <v>3.4194949217155384</v>
      </c>
      <c r="K48" s="12">
        <f t="shared" si="13"/>
        <v>4.6683023637613973E-2</v>
      </c>
      <c r="L48" s="12">
        <f t="shared" si="5"/>
        <v>-3.0643746999337034</v>
      </c>
      <c r="M48" s="12"/>
      <c r="N48" s="12"/>
    </row>
    <row r="49" spans="2:14" x14ac:dyDescent="0.2">
      <c r="B49" s="1">
        <v>39</v>
      </c>
      <c r="C49" s="21">
        <v>23.4</v>
      </c>
      <c r="D49" s="20">
        <v>0</v>
      </c>
      <c r="E49" s="20"/>
      <c r="F49" s="12">
        <f t="shared" si="10"/>
        <v>1.7055626986536283</v>
      </c>
      <c r="G49" s="12">
        <f t="shared" si="11"/>
        <v>0.18167013187027781</v>
      </c>
      <c r="H49" s="12">
        <f t="shared" si="4"/>
        <v>-1.7055626986536283</v>
      </c>
      <c r="I49" s="12"/>
      <c r="J49" s="12">
        <f t="shared" si="12"/>
        <v>1.555846821048197</v>
      </c>
      <c r="K49" s="12">
        <f t="shared" si="13"/>
        <v>0.40448690693427419</v>
      </c>
      <c r="L49" s="12">
        <f t="shared" si="5"/>
        <v>-0.90513591152594408</v>
      </c>
      <c r="M49" s="12"/>
      <c r="N49" s="12"/>
    </row>
    <row r="50" spans="2:14" x14ac:dyDescent="0.2">
      <c r="B50" s="1">
        <v>40</v>
      </c>
      <c r="C50" s="21">
        <v>27.9</v>
      </c>
      <c r="D50" s="20">
        <v>6</v>
      </c>
      <c r="E50" s="20"/>
      <c r="F50" s="12">
        <f t="shared" si="10"/>
        <v>3.5683305935224867</v>
      </c>
      <c r="G50" s="12">
        <f t="shared" si="11"/>
        <v>8.0863347883664574E-2</v>
      </c>
      <c r="H50" s="12">
        <f t="shared" si="4"/>
        <v>-2.5149946121679849</v>
      </c>
      <c r="I50" s="12"/>
      <c r="J50" s="12">
        <f t="shared" si="12"/>
        <v>3.69255813309662</v>
      </c>
      <c r="K50" s="12">
        <f t="shared" si="13"/>
        <v>4.849849960447427E-2</v>
      </c>
      <c r="L50" s="12">
        <f t="shared" si="5"/>
        <v>-3.0262224175074484</v>
      </c>
      <c r="M50" s="12"/>
      <c r="N50" s="12"/>
    </row>
    <row r="51" spans="2:14" x14ac:dyDescent="0.2">
      <c r="B51" s="1">
        <v>41</v>
      </c>
      <c r="C51" s="21">
        <v>27.5</v>
      </c>
      <c r="D51" s="20">
        <v>3</v>
      </c>
      <c r="E51" s="20"/>
      <c r="F51" s="12">
        <f t="shared" si="10"/>
        <v>3.3417006050792071</v>
      </c>
      <c r="G51" s="12">
        <f t="shared" si="11"/>
        <v>0.22002358089484209</v>
      </c>
      <c r="H51" s="12">
        <f t="shared" si="4"/>
        <v>-1.5140205524881263</v>
      </c>
      <c r="I51" s="12"/>
      <c r="J51" s="12">
        <f t="shared" si="12"/>
        <v>3.4194949217155384</v>
      </c>
      <c r="K51" s="12">
        <f t="shared" si="13"/>
        <v>0.10017710435563594</v>
      </c>
      <c r="L51" s="12">
        <f t="shared" si="5"/>
        <v>-2.3008156158860995</v>
      </c>
      <c r="M51" s="12"/>
      <c r="N51" s="12"/>
    </row>
    <row r="52" spans="2:14" x14ac:dyDescent="0.2">
      <c r="B52" s="1">
        <v>42</v>
      </c>
      <c r="C52" s="21">
        <v>26.1</v>
      </c>
      <c r="D52" s="20">
        <v>5</v>
      </c>
      <c r="E52" s="20"/>
      <c r="F52" s="12">
        <f t="shared" si="10"/>
        <v>2.655988105533897</v>
      </c>
      <c r="G52" s="12">
        <f t="shared" si="11"/>
        <v>7.7351440268646154E-2</v>
      </c>
      <c r="H52" s="12">
        <f t="shared" si="4"/>
        <v>-2.5593960819858506</v>
      </c>
      <c r="I52" s="12"/>
      <c r="J52" s="12">
        <f t="shared" si="12"/>
        <v>2.6132631201857937</v>
      </c>
      <c r="K52" s="12">
        <f t="shared" si="13"/>
        <v>5.2881991159270454E-2</v>
      </c>
      <c r="L52" s="12">
        <f t="shared" si="5"/>
        <v>-2.9396924298497589</v>
      </c>
      <c r="M52" s="12"/>
      <c r="N52" s="12"/>
    </row>
    <row r="53" spans="2:14" x14ac:dyDescent="0.2">
      <c r="B53" s="1">
        <v>43</v>
      </c>
      <c r="C53" s="21">
        <v>27.7</v>
      </c>
      <c r="D53" s="20">
        <v>6</v>
      </c>
      <c r="E53" s="20"/>
      <c r="F53" s="12">
        <f t="shared" si="10"/>
        <v>3.453156889499339</v>
      </c>
      <c r="G53" s="12">
        <f t="shared" si="11"/>
        <v>7.4520950153997984E-2</v>
      </c>
      <c r="H53" s="12">
        <f t="shared" si="4"/>
        <v>-2.596674983008</v>
      </c>
      <c r="I53" s="12"/>
      <c r="J53" s="12">
        <f t="shared" si="12"/>
        <v>3.5534045342830431</v>
      </c>
      <c r="K53" s="12">
        <f t="shared" si="13"/>
        <v>4.7621323607706191E-2</v>
      </c>
      <c r="L53" s="12">
        <f t="shared" si="5"/>
        <v>-3.0444746431037739</v>
      </c>
      <c r="M53" s="12"/>
      <c r="N53" s="12"/>
    </row>
    <row r="54" spans="2:14" x14ac:dyDescent="0.2">
      <c r="B54" s="1">
        <v>44</v>
      </c>
      <c r="C54" s="21">
        <v>30</v>
      </c>
      <c r="D54" s="20">
        <v>5</v>
      </c>
      <c r="E54" s="20"/>
      <c r="F54" s="12">
        <f t="shared" si="10"/>
        <v>5.0359011966092968</v>
      </c>
      <c r="G54" s="12">
        <f t="shared" si="11"/>
        <v>0.17544486297256345</v>
      </c>
      <c r="H54" s="12">
        <f t="shared" si="4"/>
        <v>-1.740430456534799</v>
      </c>
      <c r="I54" s="12"/>
      <c r="J54" s="12">
        <f t="shared" si="12"/>
        <v>5.5270777853980988</v>
      </c>
      <c r="K54" s="12">
        <f t="shared" si="13"/>
        <v>6.3473856870614728E-2</v>
      </c>
      <c r="L54" s="12">
        <f t="shared" si="5"/>
        <v>-2.7571271606813323</v>
      </c>
      <c r="M54" s="12"/>
      <c r="N54" s="12"/>
    </row>
    <row r="55" spans="2:14" x14ac:dyDescent="0.2">
      <c r="B55" s="1">
        <v>45</v>
      </c>
      <c r="C55" s="21">
        <v>28.5</v>
      </c>
      <c r="D55" s="20">
        <v>9</v>
      </c>
      <c r="E55" s="20"/>
      <c r="F55" s="12">
        <f t="shared" si="10"/>
        <v>3.9374169150614589</v>
      </c>
      <c r="G55" s="12">
        <f t="shared" si="11"/>
        <v>1.2221968275367007E-2</v>
      </c>
      <c r="H55" s="12">
        <f t="shared" si="4"/>
        <v>-4.4045202682117672</v>
      </c>
      <c r="I55" s="12"/>
      <c r="J55" s="12">
        <f t="shared" si="12"/>
        <v>4.1435769502897362</v>
      </c>
      <c r="K55" s="12">
        <f t="shared" si="13"/>
        <v>2.7058613170365547E-2</v>
      </c>
      <c r="L55" s="12">
        <f t="shared" si="5"/>
        <v>-3.6097499077240958</v>
      </c>
      <c r="M55" s="12"/>
      <c r="N55" s="12"/>
    </row>
    <row r="56" spans="2:14" x14ac:dyDescent="0.2">
      <c r="B56" s="1">
        <v>46</v>
      </c>
      <c r="C56" s="21">
        <v>28.9</v>
      </c>
      <c r="D56" s="20">
        <v>4</v>
      </c>
      <c r="E56" s="20"/>
      <c r="F56" s="12">
        <f t="shared" si="10"/>
        <v>4.2044476444453078</v>
      </c>
      <c r="G56" s="12">
        <f t="shared" si="11"/>
        <v>0.19438204292519809</v>
      </c>
      <c r="H56" s="12">
        <f t="shared" si="4"/>
        <v>-1.6379297630062948</v>
      </c>
      <c r="I56" s="12"/>
      <c r="J56" s="12">
        <f t="shared" si="12"/>
        <v>4.4744616144152491</v>
      </c>
      <c r="K56" s="12">
        <f t="shared" si="13"/>
        <v>7.7706110002180362E-2</v>
      </c>
      <c r="L56" s="12">
        <f t="shared" si="5"/>
        <v>-2.5548213888934712</v>
      </c>
      <c r="M56" s="12"/>
      <c r="N56" s="12"/>
    </row>
    <row r="57" spans="2:14" x14ac:dyDescent="0.2">
      <c r="B57" s="1">
        <v>47</v>
      </c>
      <c r="C57" s="21">
        <v>28.2</v>
      </c>
      <c r="D57" s="20">
        <v>6</v>
      </c>
      <c r="E57" s="20"/>
      <c r="F57" s="12">
        <f t="shared" si="10"/>
        <v>3.7483336614376705</v>
      </c>
      <c r="G57" s="12">
        <f t="shared" si="11"/>
        <v>9.074366932374768E-2</v>
      </c>
      <c r="H57" s="12">
        <f t="shared" si="4"/>
        <v>-2.3997165677884169</v>
      </c>
      <c r="I57" s="12"/>
      <c r="J57" s="12">
        <f t="shared" si="12"/>
        <v>3.9115724162929757</v>
      </c>
      <c r="K57" s="12">
        <f t="shared" si="13"/>
        <v>4.9694966519272216E-2</v>
      </c>
      <c r="L57" s="12">
        <f t="shared" si="5"/>
        <v>-3.0018516282866687</v>
      </c>
      <c r="M57" s="12"/>
      <c r="N57" s="12"/>
    </row>
    <row r="58" spans="2:14" x14ac:dyDescent="0.2">
      <c r="B58" s="1">
        <v>48</v>
      </c>
      <c r="C58" s="21">
        <v>25</v>
      </c>
      <c r="D58" s="20">
        <v>4</v>
      </c>
      <c r="E58" s="20"/>
      <c r="F58" s="12">
        <f t="shared" si="10"/>
        <v>2.217470617077542</v>
      </c>
      <c r="G58" s="12">
        <f t="shared" si="11"/>
        <v>0.10969453738769891</v>
      </c>
      <c r="H58" s="12">
        <f t="shared" si="4"/>
        <v>-2.2100557088596902</v>
      </c>
      <c r="I58" s="12"/>
      <c r="J58" s="12">
        <f t="shared" si="12"/>
        <v>2.1155746261667927</v>
      </c>
      <c r="K58" s="12">
        <f t="shared" si="13"/>
        <v>6.5866602704169788E-2</v>
      </c>
      <c r="L58" s="12">
        <f t="shared" si="5"/>
        <v>-2.7201237534274902</v>
      </c>
      <c r="M58" s="12"/>
      <c r="N58" s="12"/>
    </row>
    <row r="59" spans="2:14" x14ac:dyDescent="0.2">
      <c r="B59" s="1">
        <v>49</v>
      </c>
      <c r="C59" s="21">
        <v>28.5</v>
      </c>
      <c r="D59" s="20">
        <v>3</v>
      </c>
      <c r="E59" s="20"/>
      <c r="F59" s="12">
        <f t="shared" si="10"/>
        <v>3.9374169150614589</v>
      </c>
      <c r="G59" s="12">
        <f t="shared" si="11"/>
        <v>0.19837389402736622</v>
      </c>
      <c r="H59" s="12">
        <f t="shared" si="4"/>
        <v>-1.61760167531246</v>
      </c>
      <c r="I59" s="12"/>
      <c r="J59" s="12">
        <f t="shared" si="12"/>
        <v>4.1435769502897362</v>
      </c>
      <c r="K59" s="12">
        <f t="shared" si="13"/>
        <v>9.737924251682098E-2</v>
      </c>
      <c r="L59" s="12">
        <f t="shared" si="5"/>
        <v>-2.3291422068897831</v>
      </c>
      <c r="M59" s="12"/>
      <c r="N59" s="12"/>
    </row>
    <row r="60" spans="2:14" x14ac:dyDescent="0.2">
      <c r="B60" s="1">
        <v>50</v>
      </c>
      <c r="C60" s="21">
        <v>30.3</v>
      </c>
      <c r="D60" s="20">
        <v>3</v>
      </c>
      <c r="E60" s="20"/>
      <c r="F60" s="12">
        <f t="shared" si="10"/>
        <v>5.289935300611015</v>
      </c>
      <c r="G60" s="12">
        <f t="shared" si="11"/>
        <v>0.12439706104730841</v>
      </c>
      <c r="H60" s="12">
        <f t="shared" si="4"/>
        <v>-2.0842767239777698</v>
      </c>
      <c r="I60" s="12"/>
      <c r="J60" s="12">
        <f t="shared" si="12"/>
        <v>5.8549017317537659</v>
      </c>
      <c r="K60" s="12">
        <f t="shared" si="13"/>
        <v>8.7876892789642197E-2</v>
      </c>
      <c r="L60" s="12">
        <f t="shared" si="5"/>
        <v>-2.4318183895140955</v>
      </c>
      <c r="M60" s="12"/>
      <c r="N60" s="12"/>
    </row>
    <row r="61" spans="2:14" x14ac:dyDescent="0.2">
      <c r="B61" s="1">
        <v>51</v>
      </c>
      <c r="C61" s="21">
        <v>24.7</v>
      </c>
      <c r="D61" s="20">
        <v>5</v>
      </c>
      <c r="E61" s="20"/>
      <c r="F61" s="12">
        <f t="shared" si="10"/>
        <v>2.1109828947618521</v>
      </c>
      <c r="G61" s="12">
        <f t="shared" si="11"/>
        <v>4.2311079186777914E-2</v>
      </c>
      <c r="H61" s="12">
        <f t="shared" si="4"/>
        <v>-3.1627063079156081</v>
      </c>
      <c r="I61" s="12"/>
      <c r="J61" s="12">
        <f t="shared" si="12"/>
        <v>1.9971207127563309</v>
      </c>
      <c r="K61" s="12">
        <f t="shared" si="13"/>
        <v>4.2971275520211627E-2</v>
      </c>
      <c r="L61" s="12">
        <f t="shared" si="5"/>
        <v>-3.1472233976653112</v>
      </c>
      <c r="M61" s="12"/>
      <c r="N61" s="12"/>
    </row>
    <row r="62" spans="2:14" x14ac:dyDescent="0.2">
      <c r="B62" s="1">
        <v>52</v>
      </c>
      <c r="C62" s="21">
        <v>27.7</v>
      </c>
      <c r="D62" s="20">
        <v>5</v>
      </c>
      <c r="E62" s="20"/>
      <c r="F62" s="12">
        <f t="shared" si="10"/>
        <v>3.453156889499339</v>
      </c>
      <c r="G62" s="12">
        <f t="shared" si="11"/>
        <v>0.12948317010549004</v>
      </c>
      <c r="H62" s="12">
        <f t="shared" si="4"/>
        <v>-2.0442043668635184</v>
      </c>
      <c r="I62" s="12"/>
      <c r="J62" s="12">
        <f t="shared" si="12"/>
        <v>3.5534045342830431</v>
      </c>
      <c r="K62" s="12">
        <f t="shared" si="13"/>
        <v>6.0709593404149872E-2</v>
      </c>
      <c r="L62" s="12">
        <f t="shared" si="5"/>
        <v>-2.8016535472078012</v>
      </c>
      <c r="M62" s="12"/>
      <c r="N62" s="12"/>
    </row>
    <row r="63" spans="2:14" x14ac:dyDescent="0.2">
      <c r="B63" s="1">
        <v>53</v>
      </c>
      <c r="C63" s="21">
        <v>27.4</v>
      </c>
      <c r="D63" s="20">
        <v>6</v>
      </c>
      <c r="E63" s="20"/>
      <c r="F63" s="12">
        <f t="shared" si="10"/>
        <v>3.287328846895488</v>
      </c>
      <c r="G63" s="12">
        <f t="shared" si="11"/>
        <v>6.5472304835334755E-2</v>
      </c>
      <c r="H63" s="12">
        <f t="shared" si="4"/>
        <v>-2.7261280526989022</v>
      </c>
      <c r="I63" s="12"/>
      <c r="J63" s="12">
        <f t="shared" si="12"/>
        <v>3.3544445600943971</v>
      </c>
      <c r="K63" s="12">
        <f t="shared" si="13"/>
        <v>4.6191733562306693E-2</v>
      </c>
      <c r="L63" s="12">
        <f t="shared" si="5"/>
        <v>-3.074954424126628</v>
      </c>
      <c r="M63" s="12"/>
      <c r="N63" s="12"/>
    </row>
    <row r="64" spans="2:14" x14ac:dyDescent="0.2">
      <c r="B64" s="1">
        <v>54</v>
      </c>
      <c r="C64" s="21">
        <v>22.9</v>
      </c>
      <c r="D64" s="20">
        <v>4</v>
      </c>
      <c r="E64" s="20"/>
      <c r="F64" s="12">
        <f t="shared" si="10"/>
        <v>1.5712516854942735</v>
      </c>
      <c r="G64" s="12">
        <f t="shared" si="11"/>
        <v>5.2769848563297417E-2</v>
      </c>
      <c r="H64" s="12">
        <f t="shared" si="4"/>
        <v>-2.9418153013185853</v>
      </c>
      <c r="I64" s="12"/>
      <c r="J64" s="12">
        <f t="shared" si="12"/>
        <v>1.413383816066986</v>
      </c>
      <c r="K64" s="12">
        <f t="shared" si="13"/>
        <v>4.8044116891147813E-2</v>
      </c>
      <c r="L64" s="12">
        <f t="shared" si="5"/>
        <v>-3.0356355882908588</v>
      </c>
      <c r="M64" s="12"/>
      <c r="N64" s="12"/>
    </row>
    <row r="65" spans="2:14" x14ac:dyDescent="0.2">
      <c r="B65" s="1">
        <v>55</v>
      </c>
      <c r="C65" s="21">
        <v>25.7</v>
      </c>
      <c r="D65" s="20">
        <v>5</v>
      </c>
      <c r="E65" s="20"/>
      <c r="F65" s="12">
        <f t="shared" si="10"/>
        <v>2.4873023467773234</v>
      </c>
      <c r="G65" s="12">
        <f t="shared" si="11"/>
        <v>6.5953822033116075E-2</v>
      </c>
      <c r="H65" s="12">
        <f t="shared" si="4"/>
        <v>-2.7188004480012204</v>
      </c>
      <c r="I65" s="12"/>
      <c r="J65" s="12">
        <f t="shared" si="12"/>
        <v>2.4200133475185028</v>
      </c>
      <c r="K65" s="12">
        <f t="shared" si="13"/>
        <v>5.0276765303343518E-2</v>
      </c>
      <c r="L65" s="12">
        <f t="shared" si="5"/>
        <v>-2.9902122309941972</v>
      </c>
      <c r="M65" s="12"/>
      <c r="N65" s="12"/>
    </row>
    <row r="66" spans="2:14" x14ac:dyDescent="0.2">
      <c r="B66" s="1">
        <v>56</v>
      </c>
      <c r="C66" s="21">
        <v>28.3</v>
      </c>
      <c r="D66" s="20">
        <v>15</v>
      </c>
      <c r="E66" s="20"/>
      <c r="F66" s="12">
        <f t="shared" si="10"/>
        <v>3.8103303465651877</v>
      </c>
      <c r="G66" s="12">
        <f t="shared" si="11"/>
        <v>8.7727224454386909E-6</v>
      </c>
      <c r="H66" s="12">
        <f t="shared" si="4"/>
        <v>-11.64386337267873</v>
      </c>
      <c r="I66" s="12"/>
      <c r="J66" s="12">
        <f t="shared" si="12"/>
        <v>3.9874267628557876</v>
      </c>
      <c r="K66" s="12">
        <f t="shared" si="13"/>
        <v>7.3147452329569559E-3</v>
      </c>
      <c r="L66" s="12">
        <f t="shared" si="5"/>
        <v>-4.9178630731470507</v>
      </c>
      <c r="M66" s="12"/>
      <c r="N66" s="12"/>
    </row>
    <row r="67" spans="2:14" x14ac:dyDescent="0.2">
      <c r="B67" s="1">
        <v>57</v>
      </c>
      <c r="C67" s="21">
        <v>27.2</v>
      </c>
      <c r="D67" s="20">
        <v>3</v>
      </c>
      <c r="E67" s="20"/>
      <c r="F67" s="12">
        <f t="shared" si="10"/>
        <v>3.1812249336744469</v>
      </c>
      <c r="G67" s="12">
        <f t="shared" si="11"/>
        <v>0.22286581006546091</v>
      </c>
      <c r="H67" s="12">
        <f t="shared" si="4"/>
        <v>-1.5011854372307394</v>
      </c>
      <c r="I67" s="12"/>
      <c r="J67" s="12">
        <f t="shared" si="12"/>
        <v>3.2280327296687754</v>
      </c>
      <c r="K67" s="12">
        <f t="shared" si="13"/>
        <v>0.10057582218418848</v>
      </c>
      <c r="L67" s="12">
        <f t="shared" si="5"/>
        <v>-2.2968433863431246</v>
      </c>
      <c r="M67" s="12"/>
      <c r="N67" s="12"/>
    </row>
    <row r="68" spans="2:14" x14ac:dyDescent="0.2">
      <c r="B68" s="1">
        <v>58</v>
      </c>
      <c r="C68" s="21">
        <v>26.2</v>
      </c>
      <c r="D68" s="20">
        <v>3</v>
      </c>
      <c r="E68" s="20"/>
      <c r="F68" s="12">
        <f t="shared" si="10"/>
        <v>2.6999176147916346</v>
      </c>
      <c r="G68" s="12">
        <f t="shared" si="11"/>
        <v>0.22046566610229232</v>
      </c>
      <c r="H68" s="12">
        <f t="shared" si="4"/>
        <v>-1.512013305505842</v>
      </c>
      <c r="I68" s="12"/>
      <c r="J68" s="12">
        <f t="shared" si="12"/>
        <v>2.6639402763986526</v>
      </c>
      <c r="K68" s="12">
        <f t="shared" si="13"/>
        <v>0.10025768891355953</v>
      </c>
      <c r="L68" s="12">
        <f t="shared" si="5"/>
        <v>-2.3000115183444381</v>
      </c>
      <c r="M68" s="12"/>
      <c r="N68" s="12"/>
    </row>
    <row r="69" spans="2:14" x14ac:dyDescent="0.2">
      <c r="B69" s="1">
        <v>59</v>
      </c>
      <c r="C69" s="21">
        <v>27.8</v>
      </c>
      <c r="D69" s="20">
        <v>0</v>
      </c>
      <c r="E69" s="20"/>
      <c r="F69" s="12">
        <f t="shared" si="10"/>
        <v>3.5102714101666628</v>
      </c>
      <c r="G69" s="12">
        <f t="shared" si="11"/>
        <v>2.9888801211452029E-2</v>
      </c>
      <c r="H69" s="12">
        <f t="shared" si="4"/>
        <v>-3.5102714101666628</v>
      </c>
      <c r="I69" s="12"/>
      <c r="J69" s="12">
        <f t="shared" si="12"/>
        <v>3.6223131854174713</v>
      </c>
      <c r="K69" s="12">
        <f t="shared" si="13"/>
        <v>0.23301462884976251</v>
      </c>
      <c r="L69" s="12">
        <f t="shared" si="5"/>
        <v>-1.4566540426243879</v>
      </c>
      <c r="M69" s="12"/>
      <c r="N69" s="12"/>
    </row>
    <row r="70" spans="2:14" x14ac:dyDescent="0.2">
      <c r="B70" s="1">
        <v>60</v>
      </c>
      <c r="C70" s="21">
        <v>25.5</v>
      </c>
      <c r="D70" s="20">
        <v>0</v>
      </c>
      <c r="E70" s="20"/>
      <c r="F70" s="12">
        <f t="shared" si="10"/>
        <v>2.4070205968677589</v>
      </c>
      <c r="G70" s="12">
        <f t="shared" si="11"/>
        <v>9.0083289576551207E-2</v>
      </c>
      <c r="H70" s="12">
        <f t="shared" si="4"/>
        <v>-2.4070205968677589</v>
      </c>
      <c r="I70" s="12"/>
      <c r="J70" s="12">
        <f t="shared" si="12"/>
        <v>2.32881544234113</v>
      </c>
      <c r="K70" s="12">
        <f t="shared" si="13"/>
        <v>0.31592098803974389</v>
      </c>
      <c r="L70" s="12">
        <f t="shared" si="5"/>
        <v>-1.1522631345088112</v>
      </c>
      <c r="M70" s="12"/>
      <c r="N70" s="12"/>
    </row>
    <row r="71" spans="2:14" x14ac:dyDescent="0.2">
      <c r="B71" s="1">
        <v>61</v>
      </c>
      <c r="C71" s="21">
        <v>27.1</v>
      </c>
      <c r="D71" s="20">
        <v>0</v>
      </c>
      <c r="E71" s="20"/>
      <c r="F71" s="12">
        <f t="shared" si="10"/>
        <v>3.1294642246034843</v>
      </c>
      <c r="G71" s="12">
        <f t="shared" si="11"/>
        <v>4.3741226448741753E-2</v>
      </c>
      <c r="H71" s="12">
        <f t="shared" si="4"/>
        <v>-3.1294642246034843</v>
      </c>
      <c r="I71" s="12"/>
      <c r="J71" s="12">
        <f t="shared" si="12"/>
        <v>3.166624626660254</v>
      </c>
      <c r="K71" s="12">
        <f t="shared" si="13"/>
        <v>0.25648582904602674</v>
      </c>
      <c r="L71" s="12">
        <f t="shared" si="5"/>
        <v>-1.360681863281417</v>
      </c>
      <c r="M71" s="12"/>
      <c r="N71" s="12"/>
    </row>
    <row r="72" spans="2:14" x14ac:dyDescent="0.2">
      <c r="B72" s="1">
        <v>62</v>
      </c>
      <c r="C72" s="21">
        <v>24.5</v>
      </c>
      <c r="D72" s="20">
        <v>5</v>
      </c>
      <c r="E72" s="20"/>
      <c r="F72" s="12">
        <f t="shared" si="10"/>
        <v>2.0428474704374966</v>
      </c>
      <c r="G72" s="12">
        <f t="shared" si="11"/>
        <v>3.844156641973915E-2</v>
      </c>
      <c r="H72" s="12">
        <f t="shared" si="4"/>
        <v>-3.2586159459772248</v>
      </c>
      <c r="I72" s="12"/>
      <c r="J72" s="12">
        <f t="shared" si="12"/>
        <v>1.9218594644758287</v>
      </c>
      <c r="K72" s="12">
        <f t="shared" si="13"/>
        <v>4.1414601782172232E-2</v>
      </c>
      <c r="L72" s="12">
        <f t="shared" si="5"/>
        <v>-3.1841217602824412</v>
      </c>
      <c r="M72" s="12"/>
      <c r="N72" s="12"/>
    </row>
    <row r="73" spans="2:14" x14ac:dyDescent="0.2">
      <c r="B73" s="1">
        <v>63</v>
      </c>
      <c r="C73" s="21">
        <v>27</v>
      </c>
      <c r="D73" s="20">
        <v>3</v>
      </c>
      <c r="E73" s="20"/>
      <c r="F73" s="12">
        <f t="shared" si="10"/>
        <v>3.0785456977294383</v>
      </c>
      <c r="G73" s="12">
        <f t="shared" si="11"/>
        <v>0.22381549743035881</v>
      </c>
      <c r="H73" s="12">
        <f t="shared" si="4"/>
        <v>-1.4969332387173151</v>
      </c>
      <c r="I73" s="12"/>
      <c r="J73" s="12">
        <f t="shared" si="12"/>
        <v>3.1063847135156171</v>
      </c>
      <c r="K73" s="12">
        <f t="shared" si="13"/>
        <v>0.10071886706517717</v>
      </c>
      <c r="L73" s="12">
        <f t="shared" si="5"/>
        <v>-2.2954221376693447</v>
      </c>
      <c r="M73" s="12"/>
      <c r="N73" s="12"/>
    </row>
    <row r="74" spans="2:14" x14ac:dyDescent="0.2">
      <c r="B74" s="1">
        <v>64</v>
      </c>
      <c r="C74" s="21">
        <v>26</v>
      </c>
      <c r="D74" s="20">
        <v>5</v>
      </c>
      <c r="E74" s="20"/>
      <c r="F74" s="12">
        <f t="shared" si="10"/>
        <v>2.6127733594871003</v>
      </c>
      <c r="G74" s="12">
        <f t="shared" si="11"/>
        <v>7.4407103307893088E-2</v>
      </c>
      <c r="H74" s="12">
        <f t="shared" si="4"/>
        <v>-2.598203867132042</v>
      </c>
      <c r="I74" s="12"/>
      <c r="J74" s="12">
        <f t="shared" si="12"/>
        <v>2.5635500149257946</v>
      </c>
      <c r="K74" s="12">
        <f t="shared" si="13"/>
        <v>5.2251397894835461E-2</v>
      </c>
      <c r="L74" s="12">
        <f t="shared" si="5"/>
        <v>-2.9516886345269548</v>
      </c>
      <c r="M74" s="12"/>
      <c r="N74" s="12"/>
    </row>
    <row r="75" spans="2:14" x14ac:dyDescent="0.2">
      <c r="B75" s="1">
        <v>65</v>
      </c>
      <c r="C75" s="21">
        <v>28</v>
      </c>
      <c r="D75" s="20">
        <v>1</v>
      </c>
      <c r="E75" s="20"/>
      <c r="F75" s="12">
        <f t="shared" ref="F75:F106" si="14">EXP($G$5+$G$6*C75)</f>
        <v>3.6273500640977558</v>
      </c>
      <c r="G75" s="12">
        <f t="shared" ref="G75:G106" si="15">_xlfn.POISSON.DIST(D75,F75,FALSE)</f>
        <v>9.6438701287022324E-2</v>
      </c>
      <c r="H75" s="12">
        <f t="shared" si="4"/>
        <v>-2.3388476922983905</v>
      </c>
      <c r="I75" s="12"/>
      <c r="J75" s="12">
        <f t="shared" ref="J75:J106" si="16">EXP($K$5+$K$6*C75)</f>
        <v>3.7641652911705816</v>
      </c>
      <c r="K75" s="12">
        <f t="shared" ref="K75:K106" si="17">_xlfn.GAMMA(D75+1/$K$7)/_xlfn.GAMMA(D75+1)/_xlfn.GAMMA(1/$K$7)*((J75*$K$7)^D75)/((1+J75*$K$7)^(D75+1/$K$7))</f>
        <v>0.16526196293595391</v>
      </c>
      <c r="L75" s="12">
        <f t="shared" si="5"/>
        <v>-1.8002234099147367</v>
      </c>
      <c r="M75" s="12"/>
      <c r="N75" s="12"/>
    </row>
    <row r="76" spans="2:14" x14ac:dyDescent="0.2">
      <c r="B76" s="1">
        <v>66</v>
      </c>
      <c r="C76" s="21">
        <v>30</v>
      </c>
      <c r="D76" s="20">
        <v>8</v>
      </c>
      <c r="E76" s="20"/>
      <c r="F76" s="12">
        <f t="shared" si="14"/>
        <v>5.0359011966092968</v>
      </c>
      <c r="G76" s="12">
        <f t="shared" si="15"/>
        <v>6.6685741016086195E-2</v>
      </c>
      <c r="H76" s="12">
        <f t="shared" ref="H76:H139" si="18">LN(G76)</f>
        <v>-2.7077641267840771</v>
      </c>
      <c r="I76" s="12"/>
      <c r="J76" s="12">
        <f t="shared" si="16"/>
        <v>5.5270777853980988</v>
      </c>
      <c r="K76" s="12">
        <f t="shared" si="17"/>
        <v>3.8634808504616439E-2</v>
      </c>
      <c r="L76" s="12">
        <f t="shared" ref="L76:L139" si="19">LN(K76)</f>
        <v>-3.2536016341349137</v>
      </c>
      <c r="M76" s="12"/>
      <c r="N76" s="12"/>
    </row>
    <row r="77" spans="2:14" x14ac:dyDescent="0.2">
      <c r="B77" s="1">
        <v>67</v>
      </c>
      <c r="C77" s="21">
        <v>29</v>
      </c>
      <c r="D77" s="20">
        <v>10</v>
      </c>
      <c r="E77" s="20"/>
      <c r="F77" s="12">
        <f t="shared" si="14"/>
        <v>4.2739883631463833</v>
      </c>
      <c r="G77" s="12">
        <f t="shared" si="15"/>
        <v>7.8055005557440089E-3</v>
      </c>
      <c r="H77" s="12">
        <f t="shared" si="18"/>
        <v>-4.8529265943685278</v>
      </c>
      <c r="I77" s="12"/>
      <c r="J77" s="12">
        <f t="shared" si="16"/>
        <v>4.5612316715329726</v>
      </c>
      <c r="K77" s="12">
        <f t="shared" si="17"/>
        <v>2.4154917225665162E-2</v>
      </c>
      <c r="L77" s="12">
        <f t="shared" si="19"/>
        <v>-3.7232673077808451</v>
      </c>
      <c r="M77" s="12"/>
      <c r="N77" s="12"/>
    </row>
    <row r="78" spans="2:14" x14ac:dyDescent="0.2">
      <c r="B78" s="1">
        <v>68</v>
      </c>
      <c r="C78" s="21">
        <v>26.2</v>
      </c>
      <c r="D78" s="20">
        <v>0</v>
      </c>
      <c r="E78" s="20"/>
      <c r="F78" s="12">
        <f t="shared" si="14"/>
        <v>2.6999176147916346</v>
      </c>
      <c r="G78" s="12">
        <f t="shared" si="15"/>
        <v>6.721104970799914E-2</v>
      </c>
      <c r="H78" s="12">
        <f t="shared" si="18"/>
        <v>-2.6999176147916346</v>
      </c>
      <c r="I78" s="12"/>
      <c r="J78" s="12">
        <f t="shared" si="16"/>
        <v>2.6639402763986526</v>
      </c>
      <c r="K78" s="12">
        <f t="shared" si="17"/>
        <v>0.28895903627670783</v>
      </c>
      <c r="L78" s="12">
        <f t="shared" si="19"/>
        <v>-1.2414703439033616</v>
      </c>
      <c r="M78" s="12"/>
      <c r="N78" s="12"/>
    </row>
    <row r="79" spans="2:14" x14ac:dyDescent="0.2">
      <c r="B79" s="1">
        <v>69</v>
      </c>
      <c r="C79" s="21">
        <v>26.5</v>
      </c>
      <c r="D79" s="20">
        <v>0</v>
      </c>
      <c r="E79" s="20"/>
      <c r="F79" s="12">
        <f t="shared" si="14"/>
        <v>2.8361139231333965</v>
      </c>
      <c r="G79" s="12">
        <f t="shared" si="15"/>
        <v>5.8653154325764109E-2</v>
      </c>
      <c r="H79" s="12">
        <f t="shared" si="18"/>
        <v>-2.8361139231333965</v>
      </c>
      <c r="I79" s="12"/>
      <c r="J79" s="12">
        <f t="shared" si="16"/>
        <v>2.8219448220506047</v>
      </c>
      <c r="K79" s="12">
        <f t="shared" si="17"/>
        <v>0.27785358614316336</v>
      </c>
      <c r="L79" s="12">
        <f t="shared" si="19"/>
        <v>-1.2806609725798677</v>
      </c>
      <c r="M79" s="12"/>
      <c r="N79" s="12"/>
    </row>
    <row r="80" spans="2:14" x14ac:dyDescent="0.2">
      <c r="B80" s="1">
        <v>70</v>
      </c>
      <c r="C80" s="21">
        <v>26.2</v>
      </c>
      <c r="D80" s="20">
        <v>3</v>
      </c>
      <c r="E80" s="20"/>
      <c r="F80" s="12">
        <f t="shared" si="14"/>
        <v>2.6999176147916346</v>
      </c>
      <c r="G80" s="12">
        <f t="shared" si="15"/>
        <v>0.22046566610229232</v>
      </c>
      <c r="H80" s="12">
        <f t="shared" si="18"/>
        <v>-1.512013305505842</v>
      </c>
      <c r="I80" s="12"/>
      <c r="J80" s="12">
        <f t="shared" si="16"/>
        <v>2.6639402763986526</v>
      </c>
      <c r="K80" s="12">
        <f t="shared" si="17"/>
        <v>0.10025768891355953</v>
      </c>
      <c r="L80" s="12">
        <f t="shared" si="19"/>
        <v>-2.3000115183444381</v>
      </c>
      <c r="M80" s="12"/>
      <c r="N80" s="12"/>
    </row>
    <row r="81" spans="2:14" x14ac:dyDescent="0.2">
      <c r="B81" s="1">
        <v>71</v>
      </c>
      <c r="C81" s="21">
        <v>25.6</v>
      </c>
      <c r="D81" s="20">
        <v>7</v>
      </c>
      <c r="E81" s="20"/>
      <c r="F81" s="12">
        <f t="shared" si="14"/>
        <v>2.4468322335890811</v>
      </c>
      <c r="G81" s="12">
        <f t="shared" si="15"/>
        <v>9.0188897493090111E-3</v>
      </c>
      <c r="H81" s="12">
        <f t="shared" si="18"/>
        <v>-4.7084340401432669</v>
      </c>
      <c r="I81" s="12"/>
      <c r="J81" s="12">
        <f t="shared" si="16"/>
        <v>2.3739765067019389</v>
      </c>
      <c r="K81" s="12">
        <f t="shared" si="17"/>
        <v>2.5239686505524606E-2</v>
      </c>
      <c r="L81" s="12">
        <f t="shared" si="19"/>
        <v>-3.6793376619280744</v>
      </c>
      <c r="M81" s="12"/>
      <c r="N81" s="12"/>
    </row>
    <row r="82" spans="2:14" x14ac:dyDescent="0.2">
      <c r="B82" s="1">
        <v>72</v>
      </c>
      <c r="C82" s="21">
        <v>23</v>
      </c>
      <c r="D82" s="20">
        <v>1</v>
      </c>
      <c r="E82" s="20"/>
      <c r="F82" s="12">
        <f t="shared" si="14"/>
        <v>1.5972398724595467</v>
      </c>
      <c r="G82" s="12">
        <f t="shared" si="15"/>
        <v>0.32336847626165943</v>
      </c>
      <c r="H82" s="12">
        <f t="shared" si="18"/>
        <v>-1.1289628125900408</v>
      </c>
      <c r="I82" s="12"/>
      <c r="J82" s="12">
        <f t="shared" si="16"/>
        <v>1.4407925648769644</v>
      </c>
      <c r="K82" s="12">
        <f t="shared" si="17"/>
        <v>0.23472072161627361</v>
      </c>
      <c r="L82" s="12">
        <f t="shared" si="19"/>
        <v>-1.4493588902215642</v>
      </c>
      <c r="M82" s="12"/>
      <c r="N82" s="12"/>
    </row>
    <row r="83" spans="2:14" x14ac:dyDescent="0.2">
      <c r="B83" s="1">
        <v>73</v>
      </c>
      <c r="C83" s="21">
        <v>23</v>
      </c>
      <c r="D83" s="20">
        <v>0</v>
      </c>
      <c r="E83" s="20"/>
      <c r="F83" s="12">
        <f t="shared" si="14"/>
        <v>1.5972398724595467</v>
      </c>
      <c r="G83" s="12">
        <f t="shared" si="15"/>
        <v>0.20245454789687475</v>
      </c>
      <c r="H83" s="12">
        <f t="shared" si="18"/>
        <v>-1.5972398724595467</v>
      </c>
      <c r="I83" s="12"/>
      <c r="J83" s="12">
        <f t="shared" si="16"/>
        <v>1.4407925648769644</v>
      </c>
      <c r="K83" s="12">
        <f t="shared" si="17"/>
        <v>0.42239456669024067</v>
      </c>
      <c r="L83" s="12">
        <f t="shared" si="19"/>
        <v>-0.86181540962205461</v>
      </c>
      <c r="M83" s="12"/>
      <c r="N83" s="12"/>
    </row>
    <row r="84" spans="2:14" x14ac:dyDescent="0.2">
      <c r="B84" s="1">
        <v>74</v>
      </c>
      <c r="C84" s="21">
        <v>25.4</v>
      </c>
      <c r="D84" s="20">
        <v>6</v>
      </c>
      <c r="E84" s="20"/>
      <c r="F84" s="12">
        <f t="shared" si="14"/>
        <v>2.3678567227501306</v>
      </c>
      <c r="G84" s="12">
        <f t="shared" si="15"/>
        <v>2.293257988310091E-2</v>
      </c>
      <c r="H84" s="12">
        <f t="shared" si="18"/>
        <v>-3.7751966771852046</v>
      </c>
      <c r="I84" s="12"/>
      <c r="J84" s="12">
        <f t="shared" si="16"/>
        <v>2.2845134942051186</v>
      </c>
      <c r="K84" s="12">
        <f t="shared" si="17"/>
        <v>3.3971570955851016E-2</v>
      </c>
      <c r="L84" s="12">
        <f t="shared" si="19"/>
        <v>-3.3822312524903215</v>
      </c>
      <c r="M84" s="12"/>
      <c r="N84" s="12"/>
    </row>
    <row r="85" spans="2:14" x14ac:dyDescent="0.2">
      <c r="B85" s="1">
        <v>75</v>
      </c>
      <c r="C85" s="21">
        <v>24.2</v>
      </c>
      <c r="D85" s="20">
        <v>0</v>
      </c>
      <c r="E85" s="20"/>
      <c r="F85" s="12">
        <f t="shared" si="14"/>
        <v>1.9447455283012991</v>
      </c>
      <c r="G85" s="12">
        <f t="shared" si="15"/>
        <v>0.14302361416973025</v>
      </c>
      <c r="H85" s="12">
        <f t="shared" si="18"/>
        <v>-1.9447455283012991</v>
      </c>
      <c r="I85" s="12"/>
      <c r="J85" s="12">
        <f t="shared" si="16"/>
        <v>1.8142519276031739</v>
      </c>
      <c r="K85" s="12">
        <f t="shared" si="17"/>
        <v>0.3695484974901948</v>
      </c>
      <c r="L85" s="12">
        <f t="shared" si="19"/>
        <v>-0.99547329554168817</v>
      </c>
      <c r="M85" s="12"/>
      <c r="N85" s="12"/>
    </row>
    <row r="86" spans="2:14" x14ac:dyDescent="0.2">
      <c r="B86" s="1">
        <v>76</v>
      </c>
      <c r="C86" s="21">
        <v>22.9</v>
      </c>
      <c r="D86" s="20">
        <v>0</v>
      </c>
      <c r="E86" s="20"/>
      <c r="F86" s="12">
        <f t="shared" si="14"/>
        <v>1.5712516854942735</v>
      </c>
      <c r="G86" s="12">
        <f t="shared" si="15"/>
        <v>0.20778493812605253</v>
      </c>
      <c r="H86" s="12">
        <f t="shared" si="18"/>
        <v>-1.5712516854942735</v>
      </c>
      <c r="I86" s="12"/>
      <c r="J86" s="12">
        <f t="shared" si="16"/>
        <v>1.413383816066986</v>
      </c>
      <c r="K86" s="12">
        <f t="shared" si="17"/>
        <v>0.42691000947424534</v>
      </c>
      <c r="L86" s="12">
        <f t="shared" si="19"/>
        <v>-0.85118203861034603</v>
      </c>
      <c r="M86" s="12"/>
      <c r="N86" s="12"/>
    </row>
    <row r="87" spans="2:14" x14ac:dyDescent="0.2">
      <c r="B87" s="1">
        <v>77</v>
      </c>
      <c r="C87" s="21">
        <v>26</v>
      </c>
      <c r="D87" s="20">
        <v>3</v>
      </c>
      <c r="E87" s="20"/>
      <c r="F87" s="12">
        <f t="shared" si="14"/>
        <v>2.6127733594871003</v>
      </c>
      <c r="G87" s="12">
        <f t="shared" si="15"/>
        <v>0.21799218016636912</v>
      </c>
      <c r="H87" s="12">
        <f t="shared" si="18"/>
        <v>-1.5232960876328925</v>
      </c>
      <c r="I87" s="12"/>
      <c r="J87" s="12">
        <f t="shared" si="16"/>
        <v>2.5635500149257946</v>
      </c>
      <c r="K87" s="12">
        <f t="shared" si="17"/>
        <v>9.9875349429257659E-2</v>
      </c>
      <c r="L87" s="12">
        <f t="shared" si="19"/>
        <v>-2.3038323762359099</v>
      </c>
      <c r="M87" s="12"/>
      <c r="N87" s="12"/>
    </row>
    <row r="88" spans="2:14" x14ac:dyDescent="0.2">
      <c r="B88" s="1">
        <v>78</v>
      </c>
      <c r="C88" s="21">
        <v>25.4</v>
      </c>
      <c r="D88" s="20">
        <v>4</v>
      </c>
      <c r="E88" s="20"/>
      <c r="F88" s="12">
        <f t="shared" si="14"/>
        <v>2.3678567227501306</v>
      </c>
      <c r="G88" s="12">
        <f t="shared" si="15"/>
        <v>0.12270530229451408</v>
      </c>
      <c r="H88" s="12">
        <f t="shared" si="18"/>
        <v>-2.0979697147147247</v>
      </c>
      <c r="I88" s="12"/>
      <c r="J88" s="12">
        <f t="shared" si="16"/>
        <v>2.2845134942051186</v>
      </c>
      <c r="K88" s="12">
        <f t="shared" si="17"/>
        <v>6.8579101993796687E-2</v>
      </c>
      <c r="L88" s="12">
        <f t="shared" si="19"/>
        <v>-2.6797674263201063</v>
      </c>
      <c r="M88" s="12"/>
      <c r="N88" s="12"/>
    </row>
    <row r="89" spans="2:14" x14ac:dyDescent="0.2">
      <c r="B89" s="1">
        <v>79</v>
      </c>
      <c r="C89" s="21">
        <v>25.7</v>
      </c>
      <c r="D89" s="20">
        <v>0</v>
      </c>
      <c r="E89" s="20"/>
      <c r="F89" s="12">
        <f t="shared" si="14"/>
        <v>2.4873023467773234</v>
      </c>
      <c r="G89" s="12">
        <f t="shared" si="15"/>
        <v>8.3133930866870959E-2</v>
      </c>
      <c r="H89" s="12">
        <f t="shared" si="18"/>
        <v>-2.4873023467773234</v>
      </c>
      <c r="I89" s="12"/>
      <c r="J89" s="12">
        <f t="shared" si="16"/>
        <v>2.4200133475185028</v>
      </c>
      <c r="K89" s="12">
        <f t="shared" si="17"/>
        <v>0.30807149683670715</v>
      </c>
      <c r="L89" s="12">
        <f t="shared" si="19"/>
        <v>-1.1774233903604512</v>
      </c>
      <c r="M89" s="12"/>
      <c r="N89" s="12"/>
    </row>
    <row r="90" spans="2:14" x14ac:dyDescent="0.2">
      <c r="B90" s="1">
        <v>80</v>
      </c>
      <c r="C90" s="21">
        <v>25.1</v>
      </c>
      <c r="D90" s="20">
        <v>5</v>
      </c>
      <c r="E90" s="20"/>
      <c r="F90" s="12">
        <f t="shared" si="14"/>
        <v>2.254147135243683</v>
      </c>
      <c r="G90" s="12">
        <f t="shared" si="15"/>
        <v>5.0905697647496417E-2</v>
      </c>
      <c r="H90" s="12">
        <f t="shared" si="18"/>
        <v>-2.9777804236254952</v>
      </c>
      <c r="I90" s="12"/>
      <c r="J90" s="12">
        <f t="shared" si="16"/>
        <v>2.1566004627854154</v>
      </c>
      <c r="K90" s="12">
        <f t="shared" si="17"/>
        <v>4.600490904799881E-2</v>
      </c>
      <c r="L90" s="12">
        <f t="shared" si="19"/>
        <v>-3.0790071697522925</v>
      </c>
      <c r="M90" s="12"/>
      <c r="N90" s="12"/>
    </row>
    <row r="91" spans="2:14" x14ac:dyDescent="0.2">
      <c r="B91" s="1">
        <v>81</v>
      </c>
      <c r="C91" s="21">
        <v>24.5</v>
      </c>
      <c r="D91" s="20">
        <v>0</v>
      </c>
      <c r="E91" s="20"/>
      <c r="F91" s="12">
        <f t="shared" si="14"/>
        <v>2.0428474704374966</v>
      </c>
      <c r="G91" s="12">
        <f t="shared" si="15"/>
        <v>0.12965898461029743</v>
      </c>
      <c r="H91" s="12">
        <f t="shared" si="18"/>
        <v>-2.0428474704374966</v>
      </c>
      <c r="I91" s="12"/>
      <c r="J91" s="12">
        <f t="shared" si="16"/>
        <v>1.9218594644758287</v>
      </c>
      <c r="K91" s="12">
        <f t="shared" si="17"/>
        <v>0.35679829824292519</v>
      </c>
      <c r="L91" s="12">
        <f t="shared" si="19"/>
        <v>-1.0305846477861849</v>
      </c>
      <c r="M91" s="12"/>
      <c r="N91" s="12"/>
    </row>
    <row r="92" spans="2:14" x14ac:dyDescent="0.2">
      <c r="B92" s="1">
        <v>82</v>
      </c>
      <c r="C92" s="21">
        <v>27.5</v>
      </c>
      <c r="D92" s="20">
        <v>0</v>
      </c>
      <c r="E92" s="20"/>
      <c r="F92" s="12">
        <f t="shared" si="14"/>
        <v>3.3417006050792071</v>
      </c>
      <c r="G92" s="12">
        <f t="shared" si="15"/>
        <v>3.5376744665132104E-2</v>
      </c>
      <c r="H92" s="12">
        <f t="shared" si="18"/>
        <v>-3.3417006050792071</v>
      </c>
      <c r="I92" s="12"/>
      <c r="J92" s="12">
        <f t="shared" si="16"/>
        <v>3.4194949217155384</v>
      </c>
      <c r="K92" s="12">
        <f t="shared" si="17"/>
        <v>0.24287930267013219</v>
      </c>
      <c r="L92" s="12">
        <f t="shared" si="19"/>
        <v>-1.4151906558670526</v>
      </c>
      <c r="M92" s="12"/>
      <c r="N92" s="12"/>
    </row>
    <row r="93" spans="2:14" x14ac:dyDescent="0.2">
      <c r="B93" s="1">
        <v>83</v>
      </c>
      <c r="C93" s="21">
        <v>23.1</v>
      </c>
      <c r="D93" s="20">
        <v>0</v>
      </c>
      <c r="E93" s="20"/>
      <c r="F93" s="12">
        <f t="shared" si="14"/>
        <v>1.6236578988120911</v>
      </c>
      <c r="G93" s="12">
        <f t="shared" si="15"/>
        <v>0.19717612801892198</v>
      </c>
      <c r="H93" s="12">
        <f t="shared" si="18"/>
        <v>-1.6236578988120911</v>
      </c>
      <c r="I93" s="12"/>
      <c r="J93" s="12">
        <f t="shared" si="16"/>
        <v>1.4687328320917743</v>
      </c>
      <c r="K93" s="12">
        <f t="shared" si="17"/>
        <v>0.41789384347376735</v>
      </c>
      <c r="L93" s="12">
        <f t="shared" si="19"/>
        <v>-0.87252784169285758</v>
      </c>
      <c r="M93" s="12"/>
      <c r="N93" s="12"/>
    </row>
    <row r="94" spans="2:14" x14ac:dyDescent="0.2">
      <c r="B94" s="1">
        <v>84</v>
      </c>
      <c r="C94" s="21">
        <v>25.9</v>
      </c>
      <c r="D94" s="20">
        <v>4</v>
      </c>
      <c r="E94" s="20"/>
      <c r="F94" s="12">
        <f t="shared" si="14"/>
        <v>2.5702617469641322</v>
      </c>
      <c r="G94" s="12">
        <f t="shared" si="15"/>
        <v>0.13913861477495196</v>
      </c>
      <c r="H94" s="12">
        <f t="shared" si="18"/>
        <v>-1.9722846141567831</v>
      </c>
      <c r="I94" s="12"/>
      <c r="J94" s="12">
        <f t="shared" si="16"/>
        <v>2.5147826211081279</v>
      </c>
      <c r="K94" s="12">
        <f t="shared" si="17"/>
        <v>7.1534918606930717E-2</v>
      </c>
      <c r="L94" s="12">
        <f t="shared" si="19"/>
        <v>-2.6375695763721234</v>
      </c>
      <c r="M94" s="12"/>
      <c r="N94" s="12"/>
    </row>
    <row r="95" spans="2:14" x14ac:dyDescent="0.2">
      <c r="B95" s="1">
        <v>85</v>
      </c>
      <c r="C95" s="21">
        <v>25.8</v>
      </c>
      <c r="D95" s="20">
        <v>0</v>
      </c>
      <c r="E95" s="20"/>
      <c r="F95" s="12">
        <f t="shared" si="14"/>
        <v>2.5284418275008571</v>
      </c>
      <c r="G95" s="12">
        <f t="shared" si="15"/>
        <v>7.9783239532990852E-2</v>
      </c>
      <c r="H95" s="12">
        <f t="shared" si="18"/>
        <v>-2.5284418275008571</v>
      </c>
      <c r="I95" s="12"/>
      <c r="J95" s="12">
        <f t="shared" si="16"/>
        <v>2.4669429481018095</v>
      </c>
      <c r="K95" s="12">
        <f t="shared" si="17"/>
        <v>0.30418994929580534</v>
      </c>
      <c r="L95" s="12">
        <f t="shared" si="19"/>
        <v>-1.1901029394930225</v>
      </c>
      <c r="M95" s="12"/>
      <c r="N95" s="12"/>
    </row>
    <row r="96" spans="2:14" x14ac:dyDescent="0.2">
      <c r="B96" s="1">
        <v>86</v>
      </c>
      <c r="C96" s="21">
        <v>27</v>
      </c>
      <c r="D96" s="20">
        <v>3</v>
      </c>
      <c r="E96" s="20"/>
      <c r="F96" s="12">
        <f t="shared" si="14"/>
        <v>3.0785456977294383</v>
      </c>
      <c r="G96" s="12">
        <f t="shared" si="15"/>
        <v>0.22381549743035881</v>
      </c>
      <c r="H96" s="12">
        <f t="shared" si="18"/>
        <v>-1.4969332387173151</v>
      </c>
      <c r="I96" s="12"/>
      <c r="J96" s="12">
        <f t="shared" si="16"/>
        <v>3.1063847135156171</v>
      </c>
      <c r="K96" s="12">
        <f t="shared" si="17"/>
        <v>0.10071886706517717</v>
      </c>
      <c r="L96" s="12">
        <f t="shared" si="19"/>
        <v>-2.2954221376693447</v>
      </c>
      <c r="M96" s="12"/>
      <c r="N96" s="12"/>
    </row>
    <row r="97" spans="2:14" x14ac:dyDescent="0.2">
      <c r="B97" s="1">
        <v>87</v>
      </c>
      <c r="C97" s="21">
        <v>28.5</v>
      </c>
      <c r="D97" s="20">
        <v>0</v>
      </c>
      <c r="E97" s="20"/>
      <c r="F97" s="12">
        <f t="shared" si="14"/>
        <v>3.9374169150614589</v>
      </c>
      <c r="G97" s="12">
        <f t="shared" si="15"/>
        <v>1.9498516074309365E-2</v>
      </c>
      <c r="H97" s="12">
        <f t="shared" si="18"/>
        <v>-3.9374169150614589</v>
      </c>
      <c r="I97" s="12"/>
      <c r="J97" s="12">
        <f t="shared" si="16"/>
        <v>4.1435769502897362</v>
      </c>
      <c r="K97" s="12">
        <f t="shared" si="17"/>
        <v>0.21113854117141204</v>
      </c>
      <c r="L97" s="12">
        <f t="shared" si="19"/>
        <v>-1.5552407677396549</v>
      </c>
      <c r="M97" s="12"/>
      <c r="N97" s="12"/>
    </row>
    <row r="98" spans="2:14" x14ac:dyDescent="0.2">
      <c r="B98" s="1">
        <v>88</v>
      </c>
      <c r="C98" s="21">
        <v>25.5</v>
      </c>
      <c r="D98" s="20">
        <v>0</v>
      </c>
      <c r="E98" s="20"/>
      <c r="F98" s="12">
        <f t="shared" si="14"/>
        <v>2.4070205968677589</v>
      </c>
      <c r="G98" s="12">
        <f t="shared" si="15"/>
        <v>9.0083289576551207E-2</v>
      </c>
      <c r="H98" s="12">
        <f t="shared" si="18"/>
        <v>-2.4070205968677589</v>
      </c>
      <c r="I98" s="12"/>
      <c r="J98" s="12">
        <f t="shared" si="16"/>
        <v>2.32881544234113</v>
      </c>
      <c r="K98" s="12">
        <f t="shared" si="17"/>
        <v>0.31592098803974389</v>
      </c>
      <c r="L98" s="12">
        <f t="shared" si="19"/>
        <v>-1.1522631345088112</v>
      </c>
      <c r="M98" s="12"/>
      <c r="N98" s="12"/>
    </row>
    <row r="99" spans="2:14" x14ac:dyDescent="0.2">
      <c r="B99" s="1">
        <v>89</v>
      </c>
      <c r="C99" s="21">
        <v>23.5</v>
      </c>
      <c r="D99" s="20">
        <v>0</v>
      </c>
      <c r="E99" s="20"/>
      <c r="F99" s="12">
        <f t="shared" si="14"/>
        <v>1.7337723627722466</v>
      </c>
      <c r="G99" s="12">
        <f t="shared" si="15"/>
        <v>0.17661688871937414</v>
      </c>
      <c r="H99" s="12">
        <f t="shared" si="18"/>
        <v>-1.7337723627722466</v>
      </c>
      <c r="I99" s="12"/>
      <c r="J99" s="12">
        <f t="shared" si="16"/>
        <v>1.5860182537617669</v>
      </c>
      <c r="K99" s="12">
        <f t="shared" si="17"/>
        <v>0.40005192179490923</v>
      </c>
      <c r="L99" s="12">
        <f t="shared" si="19"/>
        <v>-0.91616093581075553</v>
      </c>
      <c r="M99" s="12"/>
      <c r="N99" s="12"/>
    </row>
    <row r="100" spans="2:14" x14ac:dyDescent="0.2">
      <c r="B100" s="1">
        <v>90</v>
      </c>
      <c r="C100" s="21">
        <v>24</v>
      </c>
      <c r="D100" s="20">
        <v>0</v>
      </c>
      <c r="E100" s="20"/>
      <c r="F100" s="12">
        <f t="shared" si="14"/>
        <v>1.8819756867727397</v>
      </c>
      <c r="G100" s="12">
        <f t="shared" si="15"/>
        <v>0.15228893311265868</v>
      </c>
      <c r="H100" s="12">
        <f t="shared" si="18"/>
        <v>-1.8819756867727397</v>
      </c>
      <c r="I100" s="12"/>
      <c r="J100" s="12">
        <f t="shared" si="16"/>
        <v>1.745882066986048</v>
      </c>
      <c r="K100" s="12">
        <f t="shared" si="17"/>
        <v>0.37816097042555341</v>
      </c>
      <c r="L100" s="12">
        <f t="shared" si="19"/>
        <v>-0.97243532632329255</v>
      </c>
      <c r="M100" s="12"/>
      <c r="N100" s="12"/>
    </row>
    <row r="101" spans="2:14" x14ac:dyDescent="0.2">
      <c r="B101" s="1">
        <v>91</v>
      </c>
      <c r="C101" s="21">
        <v>29.7</v>
      </c>
      <c r="D101" s="20">
        <v>5</v>
      </c>
      <c r="E101" s="20"/>
      <c r="F101" s="12">
        <f t="shared" si="14"/>
        <v>4.7940663582561553</v>
      </c>
      <c r="G101" s="12">
        <f t="shared" si="15"/>
        <v>0.17470381725094306</v>
      </c>
      <c r="H101" s="12">
        <f t="shared" si="18"/>
        <v>-1.7446632117606173</v>
      </c>
      <c r="I101" s="12"/>
      <c r="J101" s="12">
        <f t="shared" si="16"/>
        <v>5.2176091496399319</v>
      </c>
      <c r="K101" s="12">
        <f t="shared" si="17"/>
        <v>6.3669037372063156E-2</v>
      </c>
      <c r="L101" s="12">
        <f t="shared" si="19"/>
        <v>-2.7540569040864513</v>
      </c>
      <c r="M101" s="12"/>
      <c r="N101" s="12"/>
    </row>
    <row r="102" spans="2:14" x14ac:dyDescent="0.2">
      <c r="B102" s="1">
        <v>92</v>
      </c>
      <c r="C102" s="21">
        <v>26.8</v>
      </c>
      <c r="D102" s="20">
        <v>0</v>
      </c>
      <c r="E102" s="20"/>
      <c r="F102" s="12">
        <f t="shared" si="14"/>
        <v>2.9791806020021356</v>
      </c>
      <c r="G102" s="12">
        <f t="shared" si="15"/>
        <v>5.0834470467418014E-2</v>
      </c>
      <c r="H102" s="12">
        <f t="shared" si="18"/>
        <v>-2.9791806020021356</v>
      </c>
      <c r="I102" s="12"/>
      <c r="J102" s="12">
        <f t="shared" si="16"/>
        <v>2.9893209878803302</v>
      </c>
      <c r="K102" s="12">
        <f t="shared" si="17"/>
        <v>0.26702750065402198</v>
      </c>
      <c r="L102" s="12">
        <f t="shared" si="19"/>
        <v>-1.3204036271816877</v>
      </c>
      <c r="M102" s="12"/>
      <c r="N102" s="12"/>
    </row>
    <row r="103" spans="2:14" x14ac:dyDescent="0.2">
      <c r="B103" s="1">
        <v>93</v>
      </c>
      <c r="C103" s="21">
        <v>26.7</v>
      </c>
      <c r="D103" s="20">
        <v>0</v>
      </c>
      <c r="E103" s="20"/>
      <c r="F103" s="12">
        <f t="shared" si="14"/>
        <v>2.9307072926244251</v>
      </c>
      <c r="G103" s="12">
        <f t="shared" si="15"/>
        <v>5.3359284167079891E-2</v>
      </c>
      <c r="H103" s="12">
        <f t="shared" si="18"/>
        <v>-2.9307072926244251</v>
      </c>
      <c r="I103" s="12"/>
      <c r="J103" s="12">
        <f t="shared" si="16"/>
        <v>2.9324539897665463</v>
      </c>
      <c r="K103" s="12">
        <f t="shared" si="17"/>
        <v>0.2706048199426842</v>
      </c>
      <c r="L103" s="12">
        <f t="shared" si="19"/>
        <v>-1.3070957513468604</v>
      </c>
      <c r="M103" s="12"/>
      <c r="N103" s="12"/>
    </row>
    <row r="104" spans="2:14" x14ac:dyDescent="0.2">
      <c r="B104" s="1">
        <v>94</v>
      </c>
      <c r="C104" s="21">
        <v>28.7</v>
      </c>
      <c r="D104" s="20">
        <v>0</v>
      </c>
      <c r="E104" s="20"/>
      <c r="F104" s="12">
        <f t="shared" si="14"/>
        <v>4.0687422225706618</v>
      </c>
      <c r="G104" s="12">
        <f t="shared" si="15"/>
        <v>1.7098881575215785E-2</v>
      </c>
      <c r="H104" s="12">
        <f t="shared" si="18"/>
        <v>-4.0687422225706618</v>
      </c>
      <c r="I104" s="12"/>
      <c r="J104" s="12">
        <f t="shared" si="16"/>
        <v>4.3058420791347238</v>
      </c>
      <c r="K104" s="12">
        <f t="shared" si="17"/>
        <v>0.20518172189553663</v>
      </c>
      <c r="L104" s="12">
        <f t="shared" si="19"/>
        <v>-1.5838592442360537</v>
      </c>
      <c r="M104" s="12"/>
      <c r="N104" s="12"/>
    </row>
    <row r="105" spans="2:14" x14ac:dyDescent="0.2">
      <c r="B105" s="1">
        <v>95</v>
      </c>
      <c r="C105" s="21">
        <v>23.1</v>
      </c>
      <c r="D105" s="20">
        <v>0</v>
      </c>
      <c r="E105" s="20"/>
      <c r="F105" s="12">
        <f t="shared" si="14"/>
        <v>1.6236578988120911</v>
      </c>
      <c r="G105" s="12">
        <f t="shared" si="15"/>
        <v>0.19717612801892198</v>
      </c>
      <c r="H105" s="12">
        <f t="shared" si="18"/>
        <v>-1.6236578988120911</v>
      </c>
      <c r="I105" s="12"/>
      <c r="J105" s="12">
        <f t="shared" si="16"/>
        <v>1.4687328320917743</v>
      </c>
      <c r="K105" s="12">
        <f t="shared" si="17"/>
        <v>0.41789384347376735</v>
      </c>
      <c r="L105" s="12">
        <f t="shared" si="19"/>
        <v>-0.87252784169285758</v>
      </c>
      <c r="M105" s="12"/>
      <c r="N105" s="12"/>
    </row>
    <row r="106" spans="2:14" x14ac:dyDescent="0.2">
      <c r="B106" s="1">
        <v>96</v>
      </c>
      <c r="C106" s="21">
        <v>29</v>
      </c>
      <c r="D106" s="20">
        <v>1</v>
      </c>
      <c r="E106" s="20"/>
      <c r="F106" s="12">
        <f t="shared" si="14"/>
        <v>4.2739883631463833</v>
      </c>
      <c r="G106" s="12">
        <f t="shared" si="15"/>
        <v>5.9520116629331328E-2</v>
      </c>
      <c r="H106" s="12">
        <f t="shared" si="18"/>
        <v>-2.8214409289610463</v>
      </c>
      <c r="I106" s="12"/>
      <c r="J106" s="12">
        <f t="shared" si="16"/>
        <v>4.5612316715329726</v>
      </c>
      <c r="K106" s="12">
        <f t="shared" si="17"/>
        <v>0.14832344992329288</v>
      </c>
      <c r="L106" s="12">
        <f t="shared" si="19"/>
        <v>-1.9083599174344754</v>
      </c>
      <c r="M106" s="12"/>
      <c r="N106" s="12"/>
    </row>
    <row r="107" spans="2:14" x14ac:dyDescent="0.2">
      <c r="B107" s="1">
        <v>97</v>
      </c>
      <c r="C107" s="21">
        <v>25.5</v>
      </c>
      <c r="D107" s="20">
        <v>0</v>
      </c>
      <c r="E107" s="20"/>
      <c r="F107" s="12">
        <f t="shared" ref="F107:F138" si="20">EXP($G$5+$G$6*C107)</f>
        <v>2.4070205968677589</v>
      </c>
      <c r="G107" s="12">
        <f t="shared" ref="G107:G138" si="21">_xlfn.POISSON.DIST(D107,F107,FALSE)</f>
        <v>9.0083289576551207E-2</v>
      </c>
      <c r="H107" s="12">
        <f t="shared" si="18"/>
        <v>-2.4070205968677589</v>
      </c>
      <c r="I107" s="12"/>
      <c r="J107" s="12">
        <f t="shared" ref="J107:J138" si="22">EXP($K$5+$K$6*C107)</f>
        <v>2.32881544234113</v>
      </c>
      <c r="K107" s="12">
        <f t="shared" ref="K107:K138" si="23">_xlfn.GAMMA(D107+1/$K$7)/_xlfn.GAMMA(D107+1)/_xlfn.GAMMA(1/$K$7)*((J107*$K$7)^D107)/((1+J107*$K$7)^(D107+1/$K$7))</f>
        <v>0.31592098803974389</v>
      </c>
      <c r="L107" s="12">
        <f t="shared" si="19"/>
        <v>-1.1522631345088112</v>
      </c>
      <c r="M107" s="12"/>
      <c r="N107" s="12"/>
    </row>
    <row r="108" spans="2:14" x14ac:dyDescent="0.2">
      <c r="B108" s="1">
        <v>98</v>
      </c>
      <c r="C108" s="21">
        <v>26.5</v>
      </c>
      <c r="D108" s="20">
        <v>1</v>
      </c>
      <c r="E108" s="20"/>
      <c r="F108" s="12">
        <f t="shared" si="20"/>
        <v>2.8361139231333965</v>
      </c>
      <c r="G108" s="12">
        <f t="shared" si="21"/>
        <v>0.16634702761899139</v>
      </c>
      <c r="H108" s="12">
        <f t="shared" si="18"/>
        <v>-1.7936791449129896</v>
      </c>
      <c r="I108" s="12"/>
      <c r="J108" s="12">
        <f t="shared" si="22"/>
        <v>2.8219448220506047</v>
      </c>
      <c r="K108" s="12">
        <f t="shared" si="23"/>
        <v>0.19032821908984582</v>
      </c>
      <c r="L108" s="12">
        <f t="shared" si="19"/>
        <v>-1.6590052282859971</v>
      </c>
      <c r="M108" s="12"/>
      <c r="N108" s="12"/>
    </row>
    <row r="109" spans="2:14" x14ac:dyDescent="0.2">
      <c r="B109" s="1">
        <v>99</v>
      </c>
      <c r="C109" s="21">
        <v>24.5</v>
      </c>
      <c r="D109" s="20">
        <v>1</v>
      </c>
      <c r="E109" s="20"/>
      <c r="F109" s="12">
        <f t="shared" si="20"/>
        <v>2.0428474704374966</v>
      </c>
      <c r="G109" s="12">
        <f t="shared" si="21"/>
        <v>0.26487352873064035</v>
      </c>
      <c r="H109" s="12">
        <f t="shared" si="18"/>
        <v>-1.3285028169890332</v>
      </c>
      <c r="I109" s="12"/>
      <c r="J109" s="12">
        <f t="shared" si="22"/>
        <v>1.9218594644758287</v>
      </c>
      <c r="K109" s="12">
        <f t="shared" si="23"/>
        <v>0.21945618754854229</v>
      </c>
      <c r="L109" s="12">
        <f t="shared" si="19"/>
        <v>-1.516602667535464</v>
      </c>
      <c r="M109" s="12"/>
      <c r="N109" s="12"/>
    </row>
    <row r="110" spans="2:14" x14ac:dyDescent="0.2">
      <c r="B110" s="1">
        <v>100</v>
      </c>
      <c r="C110" s="21">
        <v>28.5</v>
      </c>
      <c r="D110" s="20">
        <v>1</v>
      </c>
      <c r="E110" s="20"/>
      <c r="F110" s="12">
        <f t="shared" si="20"/>
        <v>3.9374169150614589</v>
      </c>
      <c r="G110" s="12">
        <f t="shared" si="21"/>
        <v>7.6773787009583441E-2</v>
      </c>
      <c r="H110" s="12">
        <f t="shared" si="18"/>
        <v>-2.5668920120691077</v>
      </c>
      <c r="I110" s="12"/>
      <c r="J110" s="12">
        <f t="shared" si="22"/>
        <v>4.1435769502897362</v>
      </c>
      <c r="K110" s="12">
        <f t="shared" si="23"/>
        <v>0.15676618628075401</v>
      </c>
      <c r="L110" s="12">
        <f t="shared" si="19"/>
        <v>-1.8529998430410393</v>
      </c>
      <c r="M110" s="12"/>
      <c r="N110" s="12"/>
    </row>
    <row r="111" spans="2:14" x14ac:dyDescent="0.2">
      <c r="B111" s="1">
        <v>101</v>
      </c>
      <c r="C111" s="21">
        <v>28.2</v>
      </c>
      <c r="D111" s="20">
        <v>1</v>
      </c>
      <c r="E111" s="20"/>
      <c r="F111" s="12">
        <f t="shared" si="20"/>
        <v>3.7483336614376705</v>
      </c>
      <c r="G111" s="12">
        <f t="shared" si="21"/>
        <v>8.8299372561070358E-2</v>
      </c>
      <c r="H111" s="12">
        <f t="shared" si="18"/>
        <v>-2.4270222771611114</v>
      </c>
      <c r="I111" s="12"/>
      <c r="J111" s="12">
        <f t="shared" si="22"/>
        <v>3.9115724162929757</v>
      </c>
      <c r="K111" s="12">
        <f t="shared" si="23"/>
        <v>0.16186158272192552</v>
      </c>
      <c r="L111" s="12">
        <f t="shared" si="19"/>
        <v>-1.8210137366235435</v>
      </c>
      <c r="M111" s="12"/>
      <c r="N111" s="12"/>
    </row>
    <row r="112" spans="2:14" x14ac:dyDescent="0.2">
      <c r="B112" s="1">
        <v>102</v>
      </c>
      <c r="C112" s="21">
        <v>24.5</v>
      </c>
      <c r="D112" s="20">
        <v>1</v>
      </c>
      <c r="E112" s="20"/>
      <c r="F112" s="12">
        <f t="shared" si="20"/>
        <v>2.0428474704374966</v>
      </c>
      <c r="G112" s="12">
        <f t="shared" si="21"/>
        <v>0.26487352873064035</v>
      </c>
      <c r="H112" s="12">
        <f t="shared" si="18"/>
        <v>-1.3285028169890332</v>
      </c>
      <c r="I112" s="12"/>
      <c r="J112" s="12">
        <f t="shared" si="22"/>
        <v>1.9218594644758287</v>
      </c>
      <c r="K112" s="12">
        <f t="shared" si="23"/>
        <v>0.21945618754854229</v>
      </c>
      <c r="L112" s="12">
        <f t="shared" si="19"/>
        <v>-1.516602667535464</v>
      </c>
      <c r="M112" s="12"/>
      <c r="N112" s="12"/>
    </row>
    <row r="113" spans="2:14" x14ac:dyDescent="0.2">
      <c r="B113" s="1">
        <v>103</v>
      </c>
      <c r="C113" s="21">
        <v>27.5</v>
      </c>
      <c r="D113" s="20">
        <v>1</v>
      </c>
      <c r="E113" s="20"/>
      <c r="F113" s="12">
        <f t="shared" si="20"/>
        <v>3.3417006050792071</v>
      </c>
      <c r="G113" s="12">
        <f t="shared" si="21"/>
        <v>0.11821848905320456</v>
      </c>
      <c r="H113" s="12">
        <f t="shared" si="18"/>
        <v>-2.1352207644728285</v>
      </c>
      <c r="I113" s="12"/>
      <c r="J113" s="12">
        <f t="shared" si="22"/>
        <v>3.4194949217155384</v>
      </c>
      <c r="K113" s="12">
        <f t="shared" si="23"/>
        <v>0.17374077233838114</v>
      </c>
      <c r="L113" s="12">
        <f t="shared" si="19"/>
        <v>-1.7501909047914097</v>
      </c>
      <c r="M113" s="12"/>
      <c r="N113" s="12"/>
    </row>
    <row r="114" spans="2:14" x14ac:dyDescent="0.2">
      <c r="B114" s="1">
        <v>104</v>
      </c>
      <c r="C114" s="21">
        <v>24.7</v>
      </c>
      <c r="D114" s="20">
        <v>4</v>
      </c>
      <c r="E114" s="20"/>
      <c r="F114" s="12">
        <f t="shared" si="20"/>
        <v>2.1109828947618521</v>
      </c>
      <c r="G114" s="12">
        <f t="shared" si="21"/>
        <v>0.10021653726273139</v>
      </c>
      <c r="H114" s="12">
        <f t="shared" si="18"/>
        <v>-2.3004220614071653</v>
      </c>
      <c r="I114" s="12"/>
      <c r="J114" s="12">
        <f t="shared" si="22"/>
        <v>1.9971207127563309</v>
      </c>
      <c r="K114" s="12">
        <f t="shared" si="23"/>
        <v>6.3649354508223621E-2</v>
      </c>
      <c r="L114" s="12">
        <f t="shared" si="19"/>
        <v>-2.7543660952992157</v>
      </c>
      <c r="M114" s="12"/>
      <c r="N114" s="12"/>
    </row>
    <row r="115" spans="2:14" x14ac:dyDescent="0.2">
      <c r="B115" s="1">
        <v>105</v>
      </c>
      <c r="C115" s="21">
        <v>25.2</v>
      </c>
      <c r="D115" s="20">
        <v>1</v>
      </c>
      <c r="E115" s="20"/>
      <c r="F115" s="12">
        <f t="shared" si="20"/>
        <v>2.2914302756461828</v>
      </c>
      <c r="G115" s="12">
        <f t="shared" si="21"/>
        <v>0.23171338546769812</v>
      </c>
      <c r="H115" s="12">
        <f t="shared" si="18"/>
        <v>-1.4622540785275389</v>
      </c>
      <c r="I115" s="12"/>
      <c r="J115" s="12">
        <f t="shared" si="22"/>
        <v>2.1984218843242957</v>
      </c>
      <c r="K115" s="12">
        <f t="shared" si="23"/>
        <v>0.21014606508808731</v>
      </c>
      <c r="L115" s="12">
        <f t="shared" si="19"/>
        <v>-1.559952442007587</v>
      </c>
      <c r="M115" s="12"/>
      <c r="N115" s="12"/>
    </row>
    <row r="116" spans="2:14" x14ac:dyDescent="0.2">
      <c r="B116" s="1">
        <v>106</v>
      </c>
      <c r="C116" s="21">
        <v>27.3</v>
      </c>
      <c r="D116" s="20">
        <v>1</v>
      </c>
      <c r="E116" s="20"/>
      <c r="F116" s="12">
        <f t="shared" si="20"/>
        <v>3.2338417544665359</v>
      </c>
      <c r="G116" s="12">
        <f t="shared" si="21"/>
        <v>0.12743218651629534</v>
      </c>
      <c r="H116" s="12">
        <f t="shared" si="18"/>
        <v>-2.0601709263373511</v>
      </c>
      <c r="I116" s="12"/>
      <c r="J116" s="12">
        <f t="shared" si="22"/>
        <v>3.2906316764177816</v>
      </c>
      <c r="K116" s="12">
        <f t="shared" si="23"/>
        <v>0.17711032524431131</v>
      </c>
      <c r="L116" s="12">
        <f t="shared" si="19"/>
        <v>-1.7309824341180642</v>
      </c>
      <c r="M116" s="12"/>
      <c r="N116" s="12"/>
    </row>
    <row r="117" spans="2:14" x14ac:dyDescent="0.2">
      <c r="B117" s="1">
        <v>107</v>
      </c>
      <c r="C117" s="21">
        <v>26.3</v>
      </c>
      <c r="D117" s="20">
        <v>1</v>
      </c>
      <c r="E117" s="20"/>
      <c r="F117" s="12">
        <f t="shared" si="20"/>
        <v>2.7445737093001137</v>
      </c>
      <c r="G117" s="12">
        <f t="shared" si="21"/>
        <v>0.17640938329234415</v>
      </c>
      <c r="H117" s="12">
        <f t="shared" si="18"/>
        <v>-1.7349479435569006</v>
      </c>
      <c r="I117" s="12"/>
      <c r="J117" s="12">
        <f t="shared" si="22"/>
        <v>2.7156001787200035</v>
      </c>
      <c r="K117" s="12">
        <f t="shared" si="23"/>
        <v>0.19353891074436028</v>
      </c>
      <c r="L117" s="12">
        <f t="shared" si="19"/>
        <v>-1.6422766976098662</v>
      </c>
      <c r="M117" s="12"/>
      <c r="N117" s="12"/>
    </row>
    <row r="118" spans="2:14" x14ac:dyDescent="0.2">
      <c r="B118" s="1">
        <v>108</v>
      </c>
      <c r="C118" s="21">
        <v>29</v>
      </c>
      <c r="D118" s="20">
        <v>1</v>
      </c>
      <c r="E118" s="20"/>
      <c r="F118" s="12">
        <f t="shared" si="20"/>
        <v>4.2739883631463833</v>
      </c>
      <c r="G118" s="12">
        <f t="shared" si="21"/>
        <v>5.9520116629331328E-2</v>
      </c>
      <c r="H118" s="12">
        <f t="shared" si="18"/>
        <v>-2.8214409289610463</v>
      </c>
      <c r="I118" s="12"/>
      <c r="J118" s="12">
        <f t="shared" si="22"/>
        <v>4.5612316715329726</v>
      </c>
      <c r="K118" s="12">
        <f t="shared" si="23"/>
        <v>0.14832344992329288</v>
      </c>
      <c r="L118" s="12">
        <f t="shared" si="19"/>
        <v>-1.9083599174344754</v>
      </c>
      <c r="M118" s="12"/>
      <c r="N118" s="12"/>
    </row>
    <row r="119" spans="2:14" x14ac:dyDescent="0.2">
      <c r="B119" s="1">
        <v>109</v>
      </c>
      <c r="C119" s="21">
        <v>25.3</v>
      </c>
      <c r="D119" s="20">
        <v>2</v>
      </c>
      <c r="E119" s="20"/>
      <c r="F119" s="12">
        <f t="shared" si="20"/>
        <v>2.3293300716948648</v>
      </c>
      <c r="G119" s="12">
        <f t="shared" si="21"/>
        <v>0.26412947893913941</v>
      </c>
      <c r="H119" s="12">
        <f t="shared" si="18"/>
        <v>-1.3313158455403273</v>
      </c>
      <c r="I119" s="12"/>
      <c r="J119" s="12">
        <f t="shared" si="22"/>
        <v>2.2410543189969085</v>
      </c>
      <c r="K119" s="12">
        <f t="shared" si="23"/>
        <v>0.14160807842883943</v>
      </c>
      <c r="L119" s="12">
        <f t="shared" si="19"/>
        <v>-1.9546920482987411</v>
      </c>
      <c r="M119" s="12"/>
      <c r="N119" s="12"/>
    </row>
    <row r="120" spans="2:14" x14ac:dyDescent="0.2">
      <c r="B120" s="1">
        <v>110</v>
      </c>
      <c r="C120" s="21">
        <v>26.5</v>
      </c>
      <c r="D120" s="20">
        <v>4</v>
      </c>
      <c r="E120" s="20"/>
      <c r="F120" s="12">
        <f t="shared" si="20"/>
        <v>2.8361139231333965</v>
      </c>
      <c r="G120" s="12">
        <f t="shared" si="21"/>
        <v>0.15811563594094105</v>
      </c>
      <c r="H120" s="12">
        <f t="shared" si="18"/>
        <v>-1.8444286405997143</v>
      </c>
      <c r="I120" s="12"/>
      <c r="J120" s="12">
        <f t="shared" si="22"/>
        <v>2.8219448220506047</v>
      </c>
      <c r="K120" s="12">
        <f t="shared" si="23"/>
        <v>7.4384197272816394E-2</v>
      </c>
      <c r="L120" s="12">
        <f t="shared" si="19"/>
        <v>-2.5985117619507343</v>
      </c>
      <c r="M120" s="12"/>
      <c r="N120" s="12"/>
    </row>
    <row r="121" spans="2:14" x14ac:dyDescent="0.2">
      <c r="B121" s="1">
        <v>111</v>
      </c>
      <c r="C121" s="21">
        <v>27.8</v>
      </c>
      <c r="D121" s="20">
        <v>3</v>
      </c>
      <c r="E121" s="20"/>
      <c r="F121" s="12">
        <f t="shared" si="20"/>
        <v>3.5102714101666628</v>
      </c>
      <c r="G121" s="12">
        <f t="shared" si="21"/>
        <v>0.21546629154279201</v>
      </c>
      <c r="H121" s="12">
        <f t="shared" si="18"/>
        <v>-1.5349508014282058</v>
      </c>
      <c r="I121" s="12"/>
      <c r="J121" s="12">
        <f t="shared" si="22"/>
        <v>3.6223131854174713</v>
      </c>
      <c r="K121" s="12">
        <f t="shared" si="23"/>
        <v>9.9566211894943177E-2</v>
      </c>
      <c r="L121" s="12">
        <f t="shared" si="19"/>
        <v>-2.306932409948391</v>
      </c>
      <c r="M121" s="12"/>
      <c r="N121" s="12"/>
    </row>
    <row r="122" spans="2:14" x14ac:dyDescent="0.2">
      <c r="B122" s="1">
        <v>112</v>
      </c>
      <c r="C122" s="21">
        <v>27</v>
      </c>
      <c r="D122" s="20">
        <v>6</v>
      </c>
      <c r="E122" s="20"/>
      <c r="F122" s="12">
        <f t="shared" si="20"/>
        <v>3.0785456977294383</v>
      </c>
      <c r="G122" s="12">
        <f t="shared" si="21"/>
        <v>5.4418394218350152E-2</v>
      </c>
      <c r="H122" s="12">
        <f t="shared" si="18"/>
        <v>-2.9110530532591827</v>
      </c>
      <c r="I122" s="12"/>
      <c r="J122" s="12">
        <f t="shared" si="22"/>
        <v>3.1063847135156171</v>
      </c>
      <c r="K122" s="12">
        <f t="shared" si="23"/>
        <v>4.4087406556446121E-2</v>
      </c>
      <c r="L122" s="12">
        <f t="shared" si="19"/>
        <v>-3.1215811029244271</v>
      </c>
      <c r="M122" s="12"/>
      <c r="N122" s="12"/>
    </row>
    <row r="123" spans="2:14" x14ac:dyDescent="0.2">
      <c r="B123" s="1">
        <v>113</v>
      </c>
      <c r="C123" s="21">
        <v>25.7</v>
      </c>
      <c r="D123" s="20">
        <v>0</v>
      </c>
      <c r="E123" s="20"/>
      <c r="F123" s="12">
        <f t="shared" si="20"/>
        <v>2.4873023467773234</v>
      </c>
      <c r="G123" s="12">
        <f t="shared" si="21"/>
        <v>8.3133930866870959E-2</v>
      </c>
      <c r="H123" s="12">
        <f t="shared" si="18"/>
        <v>-2.4873023467773234</v>
      </c>
      <c r="I123" s="12"/>
      <c r="J123" s="12">
        <f t="shared" si="22"/>
        <v>2.4200133475185028</v>
      </c>
      <c r="K123" s="12">
        <f t="shared" si="23"/>
        <v>0.30807149683670715</v>
      </c>
      <c r="L123" s="12">
        <f t="shared" si="19"/>
        <v>-1.1774233903604512</v>
      </c>
      <c r="M123" s="12"/>
      <c r="N123" s="12"/>
    </row>
    <row r="124" spans="2:14" x14ac:dyDescent="0.2">
      <c r="B124" s="1">
        <v>114</v>
      </c>
      <c r="C124" s="21">
        <v>25</v>
      </c>
      <c r="D124" s="20">
        <v>2</v>
      </c>
      <c r="E124" s="20"/>
      <c r="F124" s="12">
        <f t="shared" si="20"/>
        <v>2.217470617077542</v>
      </c>
      <c r="G124" s="12">
        <f t="shared" si="21"/>
        <v>0.26770131176031631</v>
      </c>
      <c r="H124" s="12">
        <f t="shared" si="18"/>
        <v>-1.3178834283545884</v>
      </c>
      <c r="I124" s="12"/>
      <c r="J124" s="12">
        <f t="shared" si="22"/>
        <v>2.1155746261667927</v>
      </c>
      <c r="K124" s="12">
        <f t="shared" si="23"/>
        <v>0.14203330148854826</v>
      </c>
      <c r="L124" s="12">
        <f t="shared" si="19"/>
        <v>-1.9516937313508247</v>
      </c>
      <c r="M124" s="12"/>
      <c r="N124" s="12"/>
    </row>
    <row r="125" spans="2:14" x14ac:dyDescent="0.2">
      <c r="B125" s="1">
        <v>115</v>
      </c>
      <c r="C125" s="21">
        <v>31.9</v>
      </c>
      <c r="D125" s="20">
        <v>2</v>
      </c>
      <c r="E125" s="20"/>
      <c r="F125" s="12">
        <f t="shared" si="20"/>
        <v>6.8776575054121798</v>
      </c>
      <c r="G125" s="12">
        <f t="shared" si="21"/>
        <v>2.4373752186365987E-2</v>
      </c>
      <c r="H125" s="12">
        <f t="shared" si="18"/>
        <v>-3.7142484557628155</v>
      </c>
      <c r="I125" s="12"/>
      <c r="J125" s="12">
        <f t="shared" si="22"/>
        <v>7.9612474536878333</v>
      </c>
      <c r="K125" s="12">
        <f t="shared" si="23"/>
        <v>8.811598601041791E-2</v>
      </c>
      <c r="L125" s="12">
        <f t="shared" si="19"/>
        <v>-2.4291013094879208</v>
      </c>
      <c r="M125" s="12"/>
      <c r="N125" s="12"/>
    </row>
    <row r="126" spans="2:14" x14ac:dyDescent="0.2">
      <c r="B126" s="1">
        <v>116</v>
      </c>
      <c r="C126" s="21">
        <v>23.7</v>
      </c>
      <c r="D126" s="20">
        <v>0</v>
      </c>
      <c r="E126" s="20"/>
      <c r="F126" s="12">
        <f t="shared" si="20"/>
        <v>1.791599154703035</v>
      </c>
      <c r="G126" s="12">
        <f t="shared" si="21"/>
        <v>0.16669338789601337</v>
      </c>
      <c r="H126" s="12">
        <f t="shared" si="18"/>
        <v>-1.791599154703035</v>
      </c>
      <c r="I126" s="12"/>
      <c r="J126" s="12">
        <f t="shared" si="22"/>
        <v>1.6481277450019767</v>
      </c>
      <c r="K126" s="12">
        <f t="shared" si="23"/>
        <v>0.3912368674668758</v>
      </c>
      <c r="L126" s="12">
        <f t="shared" si="19"/>
        <v>-0.93844210327098088</v>
      </c>
      <c r="M126" s="12"/>
      <c r="N126" s="12"/>
    </row>
    <row r="127" spans="2:14" x14ac:dyDescent="0.2">
      <c r="B127" s="1">
        <v>117</v>
      </c>
      <c r="C127" s="21">
        <v>29.3</v>
      </c>
      <c r="D127" s="20">
        <v>12</v>
      </c>
      <c r="E127" s="20"/>
      <c r="F127" s="12">
        <f t="shared" si="20"/>
        <v>4.4895880665473742</v>
      </c>
      <c r="G127" s="12">
        <f t="shared" si="21"/>
        <v>1.5715841943163633E-3</v>
      </c>
      <c r="H127" s="12">
        <f t="shared" si="18"/>
        <v>-6.4556711273957221</v>
      </c>
      <c r="I127" s="12"/>
      <c r="J127" s="12">
        <f t="shared" si="22"/>
        <v>4.8317690196330432</v>
      </c>
      <c r="K127" s="12">
        <f t="shared" si="23"/>
        <v>1.7707158887977508E-2</v>
      </c>
      <c r="L127" s="12">
        <f t="shared" si="19"/>
        <v>-4.0337862642251352</v>
      </c>
      <c r="M127" s="12"/>
      <c r="N127" s="12"/>
    </row>
    <row r="128" spans="2:14" x14ac:dyDescent="0.2">
      <c r="B128" s="1">
        <v>118</v>
      </c>
      <c r="C128" s="21">
        <v>22</v>
      </c>
      <c r="D128" s="20">
        <v>0</v>
      </c>
      <c r="E128" s="20"/>
      <c r="F128" s="12">
        <f t="shared" si="20"/>
        <v>1.3555835115752264</v>
      </c>
      <c r="G128" s="12">
        <f t="shared" si="21"/>
        <v>0.25779682312486463</v>
      </c>
      <c r="H128" s="12">
        <f t="shared" si="18"/>
        <v>-1.3555835115752264</v>
      </c>
      <c r="I128" s="12"/>
      <c r="J128" s="12">
        <f t="shared" si="22"/>
        <v>1.1890168610233689</v>
      </c>
      <c r="K128" s="12">
        <f t="shared" si="23"/>
        <v>0.46809150747091921</v>
      </c>
      <c r="L128" s="12">
        <f t="shared" si="19"/>
        <v>-0.75909147339373617</v>
      </c>
      <c r="M128" s="12"/>
      <c r="N128" s="12"/>
    </row>
    <row r="129" spans="2:14" x14ac:dyDescent="0.2">
      <c r="B129" s="1">
        <v>119</v>
      </c>
      <c r="C129" s="21">
        <v>25</v>
      </c>
      <c r="D129" s="20">
        <v>5</v>
      </c>
      <c r="E129" s="20"/>
      <c r="F129" s="12">
        <f t="shared" si="20"/>
        <v>2.217470617077542</v>
      </c>
      <c r="G129" s="12">
        <f t="shared" si="21"/>
        <v>4.8648882702227204E-2</v>
      </c>
      <c r="H129" s="12">
        <f t="shared" si="18"/>
        <v>-3.0231264366523418</v>
      </c>
      <c r="I129" s="12"/>
      <c r="J129" s="12">
        <f t="shared" si="22"/>
        <v>2.1155746261667927</v>
      </c>
      <c r="K129" s="12">
        <f t="shared" si="23"/>
        <v>4.525816143027938E-2</v>
      </c>
      <c r="L129" s="12">
        <f t="shared" si="19"/>
        <v>-3.0953722619995734</v>
      </c>
      <c r="M129" s="12"/>
      <c r="N129" s="12"/>
    </row>
    <row r="130" spans="2:14" x14ac:dyDescent="0.2">
      <c r="B130" s="1">
        <v>120</v>
      </c>
      <c r="C130" s="21">
        <v>27</v>
      </c>
      <c r="D130" s="20">
        <v>6</v>
      </c>
      <c r="E130" s="20"/>
      <c r="F130" s="12">
        <f t="shared" si="20"/>
        <v>3.0785456977294383</v>
      </c>
      <c r="G130" s="12">
        <f t="shared" si="21"/>
        <v>5.4418394218350152E-2</v>
      </c>
      <c r="H130" s="12">
        <f t="shared" si="18"/>
        <v>-2.9110530532591827</v>
      </c>
      <c r="I130" s="12"/>
      <c r="J130" s="12">
        <f t="shared" si="22"/>
        <v>3.1063847135156171</v>
      </c>
      <c r="K130" s="12">
        <f t="shared" si="23"/>
        <v>4.4087406556446121E-2</v>
      </c>
      <c r="L130" s="12">
        <f t="shared" si="19"/>
        <v>-3.1215811029244271</v>
      </c>
      <c r="M130" s="12"/>
      <c r="N130" s="12"/>
    </row>
    <row r="131" spans="2:14" x14ac:dyDescent="0.2">
      <c r="B131" s="1">
        <v>121</v>
      </c>
      <c r="C131" s="21">
        <v>23.8</v>
      </c>
      <c r="D131" s="20">
        <v>6</v>
      </c>
      <c r="E131" s="20"/>
      <c r="F131" s="12">
        <f t="shared" si="20"/>
        <v>1.8212318445063882</v>
      </c>
      <c r="G131" s="12">
        <f t="shared" si="21"/>
        <v>8.2017773528872545E-3</v>
      </c>
      <c r="H131" s="12">
        <f t="shared" si="18"/>
        <v>-4.8034043978467889</v>
      </c>
      <c r="I131" s="12"/>
      <c r="J131" s="12">
        <f t="shared" si="22"/>
        <v>1.6800887161522042</v>
      </c>
      <c r="K131" s="12">
        <f t="shared" si="23"/>
        <v>2.2933818898085767E-2</v>
      </c>
      <c r="L131" s="12">
        <f t="shared" si="19"/>
        <v>-3.7751426500534442</v>
      </c>
      <c r="M131" s="12"/>
      <c r="N131" s="12"/>
    </row>
    <row r="132" spans="2:14" x14ac:dyDescent="0.2">
      <c r="B132" s="1">
        <v>122</v>
      </c>
      <c r="C132" s="21">
        <v>30.2</v>
      </c>
      <c r="D132" s="20">
        <v>2</v>
      </c>
      <c r="E132" s="20"/>
      <c r="F132" s="12">
        <f t="shared" si="20"/>
        <v>5.2038644292303857</v>
      </c>
      <c r="G132" s="12">
        <f t="shared" si="21"/>
        <v>7.4406751767803994E-2</v>
      </c>
      <c r="H132" s="12">
        <f t="shared" si="18"/>
        <v>-2.598208591693326</v>
      </c>
      <c r="I132" s="12"/>
      <c r="J132" s="12">
        <f t="shared" si="22"/>
        <v>5.7435216935825872</v>
      </c>
      <c r="K132" s="12">
        <f t="shared" si="23"/>
        <v>0.10582380478333589</v>
      </c>
      <c r="L132" s="12">
        <f t="shared" si="19"/>
        <v>-2.2459797869140461</v>
      </c>
      <c r="M132" s="12"/>
      <c r="N132" s="12"/>
    </row>
    <row r="133" spans="2:14" x14ac:dyDescent="0.2">
      <c r="B133" s="1">
        <v>123</v>
      </c>
      <c r="C133" s="21">
        <v>26.2</v>
      </c>
      <c r="D133" s="20">
        <v>0</v>
      </c>
      <c r="E133" s="20"/>
      <c r="F133" s="12">
        <f t="shared" si="20"/>
        <v>2.6999176147916346</v>
      </c>
      <c r="G133" s="12">
        <f t="shared" si="21"/>
        <v>6.721104970799914E-2</v>
      </c>
      <c r="H133" s="12">
        <f t="shared" si="18"/>
        <v>-2.6999176147916346</v>
      </c>
      <c r="I133" s="12"/>
      <c r="J133" s="12">
        <f t="shared" si="22"/>
        <v>2.6639402763986526</v>
      </c>
      <c r="K133" s="12">
        <f t="shared" si="23"/>
        <v>0.28895903627670783</v>
      </c>
      <c r="L133" s="12">
        <f t="shared" si="19"/>
        <v>-1.2414703439033616</v>
      </c>
      <c r="M133" s="12"/>
      <c r="N133" s="12"/>
    </row>
    <row r="134" spans="2:14" x14ac:dyDescent="0.2">
      <c r="B134" s="1">
        <v>124</v>
      </c>
      <c r="C134" s="21">
        <v>24.2</v>
      </c>
      <c r="D134" s="20">
        <v>2</v>
      </c>
      <c r="E134" s="20"/>
      <c r="F134" s="12">
        <f t="shared" si="20"/>
        <v>1.9447455283012991</v>
      </c>
      <c r="G134" s="12">
        <f t="shared" si="21"/>
        <v>0.2704601694543381</v>
      </c>
      <c r="H134" s="12">
        <f t="shared" si="18"/>
        <v>-1.3076304393959006</v>
      </c>
      <c r="I134" s="12"/>
      <c r="J134" s="12">
        <f t="shared" si="22"/>
        <v>1.8142519276031739</v>
      </c>
      <c r="K134" s="12">
        <f t="shared" si="23"/>
        <v>0.14174688042408271</v>
      </c>
      <c r="L134" s="12">
        <f t="shared" si="19"/>
        <v>-1.9537123442066917</v>
      </c>
      <c r="M134" s="12"/>
      <c r="N134" s="12"/>
    </row>
    <row r="135" spans="2:14" x14ac:dyDescent="0.2">
      <c r="B135" s="1">
        <v>125</v>
      </c>
      <c r="C135" s="21">
        <v>27.4</v>
      </c>
      <c r="D135" s="20">
        <v>3</v>
      </c>
      <c r="E135" s="20"/>
      <c r="F135" s="12">
        <f t="shared" si="20"/>
        <v>3.287328846895488</v>
      </c>
      <c r="G135" s="12">
        <f t="shared" si="21"/>
        <v>0.22116144738463239</v>
      </c>
      <c r="H135" s="12">
        <f t="shared" si="18"/>
        <v>-1.5088623130201992</v>
      </c>
      <c r="I135" s="12"/>
      <c r="J135" s="12">
        <f t="shared" si="22"/>
        <v>3.3544445600943971</v>
      </c>
      <c r="K135" s="12">
        <f t="shared" si="23"/>
        <v>0.10033409558426747</v>
      </c>
      <c r="L135" s="12">
        <f t="shared" si="19"/>
        <v>-2.2992497057448396</v>
      </c>
      <c r="M135" s="12"/>
      <c r="N135" s="12"/>
    </row>
    <row r="136" spans="2:14" x14ac:dyDescent="0.2">
      <c r="B136" s="1">
        <v>126</v>
      </c>
      <c r="C136" s="21">
        <v>25.4</v>
      </c>
      <c r="D136" s="20">
        <v>0</v>
      </c>
      <c r="E136" s="20"/>
      <c r="F136" s="12">
        <f t="shared" si="20"/>
        <v>2.3678567227501306</v>
      </c>
      <c r="G136" s="12">
        <f t="shared" si="21"/>
        <v>9.3681296253745647E-2</v>
      </c>
      <c r="H136" s="12">
        <f t="shared" si="18"/>
        <v>-2.3678567227501306</v>
      </c>
      <c r="I136" s="12"/>
      <c r="J136" s="12">
        <f t="shared" si="22"/>
        <v>2.2845134942051186</v>
      </c>
      <c r="K136" s="12">
        <f t="shared" si="23"/>
        <v>0.31988824601668381</v>
      </c>
      <c r="L136" s="12">
        <f t="shared" si="19"/>
        <v>-1.1397835753816441</v>
      </c>
      <c r="M136" s="12"/>
      <c r="N136" s="12"/>
    </row>
    <row r="137" spans="2:14" x14ac:dyDescent="0.2">
      <c r="B137" s="1">
        <v>127</v>
      </c>
      <c r="C137" s="21">
        <v>28.4</v>
      </c>
      <c r="D137" s="20">
        <v>3</v>
      </c>
      <c r="E137" s="20"/>
      <c r="F137" s="12">
        <f t="shared" si="20"/>
        <v>3.873352444399778</v>
      </c>
      <c r="G137" s="12">
        <f t="shared" si="21"/>
        <v>0.20134191964798956</v>
      </c>
      <c r="H137" s="12">
        <f t="shared" si="18"/>
        <v>-1.6027507233665739</v>
      </c>
      <c r="I137" s="12"/>
      <c r="J137" s="12">
        <f t="shared" si="22"/>
        <v>4.0647520989031616</v>
      </c>
      <c r="K137" s="12">
        <f t="shared" si="23"/>
        <v>9.775285965598482E-2</v>
      </c>
      <c r="L137" s="12">
        <f t="shared" si="19"/>
        <v>-2.3253128257518916</v>
      </c>
      <c r="M137" s="12"/>
      <c r="N137" s="12"/>
    </row>
    <row r="138" spans="2:14" x14ac:dyDescent="0.2">
      <c r="B138" s="1">
        <v>128</v>
      </c>
      <c r="C138" s="21">
        <v>22.5</v>
      </c>
      <c r="D138" s="20">
        <v>4</v>
      </c>
      <c r="E138" s="20"/>
      <c r="F138" s="12">
        <f t="shared" si="20"/>
        <v>1.4714591517050954</v>
      </c>
      <c r="G138" s="12">
        <f t="shared" si="21"/>
        <v>4.4847166606900545E-2</v>
      </c>
      <c r="H138" s="12">
        <f t="shared" si="18"/>
        <v>-3.1044948673469608</v>
      </c>
      <c r="I138" s="12"/>
      <c r="J138" s="12">
        <f t="shared" si="22"/>
        <v>1.3088646426868658</v>
      </c>
      <c r="K138" s="12">
        <f t="shared" si="23"/>
        <v>4.4305423328581874E-2</v>
      </c>
      <c r="L138" s="12">
        <f t="shared" si="19"/>
        <v>-3.1166481866570175</v>
      </c>
      <c r="M138" s="12"/>
      <c r="N138" s="12"/>
    </row>
    <row r="139" spans="2:14" x14ac:dyDescent="0.2">
      <c r="B139" s="1">
        <v>129</v>
      </c>
      <c r="C139" s="21">
        <v>26.2</v>
      </c>
      <c r="D139" s="20">
        <v>2</v>
      </c>
      <c r="E139" s="20"/>
      <c r="F139" s="12">
        <f t="shared" ref="F139:F170" si="24">EXP($G$5+$G$6*C139)</f>
        <v>2.6999176147916346</v>
      </c>
      <c r="G139" s="12">
        <f t="shared" ref="G139:G170" si="25">_xlfn.POISSON.DIST(D139,F139,FALSE)</f>
        <v>0.2449693259836449</v>
      </c>
      <c r="H139" s="12">
        <f t="shared" si="18"/>
        <v>-1.4066222763423482</v>
      </c>
      <c r="I139" s="12"/>
      <c r="J139" s="12">
        <f t="shared" ref="J139:J170" si="26">EXP($K$5+$K$6*C139)</f>
        <v>2.6639402763986526</v>
      </c>
      <c r="K139" s="12">
        <f t="shared" ref="K139:K170" si="27">_xlfn.GAMMA(D139+1/$K$7)/_xlfn.GAMMA(D139+1)/_xlfn.GAMMA(1/$K$7)*((J139*$K$7)^D139)/((1+J139*$K$7)^(D139+1/$K$7))</f>
        <v>0.13871378280736862</v>
      </c>
      <c r="L139" s="12">
        <f t="shared" si="19"/>
        <v>-1.9753425852402564</v>
      </c>
      <c r="M139" s="12"/>
      <c r="N139" s="12"/>
    </row>
    <row r="140" spans="2:14" x14ac:dyDescent="0.2">
      <c r="B140" s="1">
        <v>130</v>
      </c>
      <c r="C140" s="21">
        <v>24.9</v>
      </c>
      <c r="D140" s="20">
        <v>6</v>
      </c>
      <c r="E140" s="20"/>
      <c r="F140" s="12">
        <f t="shared" si="24"/>
        <v>2.1813908509883877</v>
      </c>
      <c r="G140" s="12">
        <f t="shared" si="25"/>
        <v>1.6892830250869507E-2</v>
      </c>
      <c r="H140" s="12">
        <f t="shared" ref="H140:H183" si="28">LN(G140)</f>
        <v>-4.0808659925813764</v>
      </c>
      <c r="I140" s="12"/>
      <c r="J140" s="12">
        <f t="shared" si="26"/>
        <v>2.0753292397517646</v>
      </c>
      <c r="K140" s="12">
        <f t="shared" si="27"/>
        <v>3.0500977282281062E-2</v>
      </c>
      <c r="L140" s="12">
        <f t="shared" ref="L140:L183" si="29">LN(K140)</f>
        <v>-3.4899965538401045</v>
      </c>
      <c r="M140" s="12"/>
      <c r="N140" s="12"/>
    </row>
    <row r="141" spans="2:14" x14ac:dyDescent="0.2">
      <c r="B141" s="1">
        <v>131</v>
      </c>
      <c r="C141" s="21">
        <v>24.5</v>
      </c>
      <c r="D141" s="20">
        <v>6</v>
      </c>
      <c r="E141" s="20"/>
      <c r="F141" s="12">
        <f t="shared" si="24"/>
        <v>2.0428474704374966</v>
      </c>
      <c r="G141" s="12">
        <f t="shared" si="25"/>
        <v>1.3088376120036516E-2</v>
      </c>
      <c r="H141" s="12">
        <f t="shared" si="28"/>
        <v>-4.3360307617568168</v>
      </c>
      <c r="I141" s="12"/>
      <c r="J141" s="12">
        <f t="shared" si="26"/>
        <v>1.9218594644758287</v>
      </c>
      <c r="K141" s="12">
        <f t="shared" si="27"/>
        <v>2.7712399881495608E-2</v>
      </c>
      <c r="L141" s="12">
        <f t="shared" si="29"/>
        <v>-3.585875316802368</v>
      </c>
      <c r="M141" s="12"/>
      <c r="N141" s="12"/>
    </row>
    <row r="142" spans="2:14" x14ac:dyDescent="0.2">
      <c r="B142" s="1">
        <v>132</v>
      </c>
      <c r="C142" s="21">
        <v>25.1</v>
      </c>
      <c r="D142" s="20">
        <v>0</v>
      </c>
      <c r="E142" s="20"/>
      <c r="F142" s="12">
        <f t="shared" si="24"/>
        <v>2.254147135243683</v>
      </c>
      <c r="G142" s="12">
        <f t="shared" si="25"/>
        <v>0.10496302483782467</v>
      </c>
      <c r="H142" s="12">
        <f t="shared" si="28"/>
        <v>-2.254147135243683</v>
      </c>
      <c r="I142" s="12"/>
      <c r="J142" s="12">
        <f t="shared" si="26"/>
        <v>2.1566004627854154</v>
      </c>
      <c r="K142" s="12">
        <f t="shared" si="27"/>
        <v>0.33195563454385535</v>
      </c>
      <c r="L142" s="12">
        <f t="shared" si="29"/>
        <v>-1.1027539498870536</v>
      </c>
      <c r="M142" s="12"/>
      <c r="N142" s="12"/>
    </row>
    <row r="143" spans="2:14" x14ac:dyDescent="0.2">
      <c r="B143" s="1">
        <v>133</v>
      </c>
      <c r="C143" s="21">
        <v>28</v>
      </c>
      <c r="D143" s="20">
        <v>4</v>
      </c>
      <c r="E143" s="20"/>
      <c r="F143" s="12">
        <f t="shared" si="24"/>
        <v>3.6273500640977558</v>
      </c>
      <c r="G143" s="12">
        <f t="shared" si="25"/>
        <v>0.19178229945758887</v>
      </c>
      <c r="H143" s="12">
        <f t="shared" si="28"/>
        <v>-1.65139440724824</v>
      </c>
      <c r="I143" s="12"/>
      <c r="J143" s="12">
        <f t="shared" si="26"/>
        <v>3.7641652911705816</v>
      </c>
      <c r="K143" s="12">
        <f t="shared" si="27"/>
        <v>7.7950980912695686E-2</v>
      </c>
      <c r="L143" s="12">
        <f t="shared" si="29"/>
        <v>-2.5516750996871536</v>
      </c>
      <c r="M143" s="12"/>
      <c r="N143" s="12"/>
    </row>
    <row r="144" spans="2:14" x14ac:dyDescent="0.2">
      <c r="B144" s="1">
        <v>134</v>
      </c>
      <c r="C144" s="21">
        <v>25.8</v>
      </c>
      <c r="D144" s="20">
        <v>10</v>
      </c>
      <c r="E144" s="20"/>
      <c r="F144" s="12">
        <f t="shared" si="24"/>
        <v>2.5284418275008571</v>
      </c>
      <c r="G144" s="12">
        <f t="shared" si="25"/>
        <v>2.3478929687098068E-4</v>
      </c>
      <c r="H144" s="12">
        <f t="shared" si="28"/>
        <v>-8.3568220550740993</v>
      </c>
      <c r="I144" s="12"/>
      <c r="J144" s="12">
        <f t="shared" si="26"/>
        <v>2.4669429481018095</v>
      </c>
      <c r="K144" s="12">
        <f t="shared" si="27"/>
        <v>1.004318186644439E-2</v>
      </c>
      <c r="L144" s="12">
        <f t="shared" si="29"/>
        <v>-4.6008612959581976</v>
      </c>
      <c r="M144" s="12"/>
      <c r="N144" s="12"/>
    </row>
    <row r="145" spans="2:14" x14ac:dyDescent="0.2">
      <c r="B145" s="1">
        <v>135</v>
      </c>
      <c r="C145" s="21">
        <v>27.9</v>
      </c>
      <c r="D145" s="20">
        <v>7</v>
      </c>
      <c r="E145" s="20"/>
      <c r="F145" s="12">
        <f t="shared" si="24"/>
        <v>3.5683305935224867</v>
      </c>
      <c r="G145" s="12">
        <f t="shared" si="25"/>
        <v>4.1221022592561739E-2</v>
      </c>
      <c r="H145" s="12">
        <f t="shared" si="28"/>
        <v>-3.1888068956625308</v>
      </c>
      <c r="I145" s="12"/>
      <c r="J145" s="12">
        <f t="shared" si="26"/>
        <v>3.69255813309662</v>
      </c>
      <c r="K145" s="12">
        <f t="shared" si="27"/>
        <v>3.8424452712741024E-2</v>
      </c>
      <c r="L145" s="12">
        <f t="shared" si="29"/>
        <v>-3.2590612326584929</v>
      </c>
      <c r="M145" s="12"/>
      <c r="N145" s="12"/>
    </row>
    <row r="146" spans="2:14" x14ac:dyDescent="0.2">
      <c r="B146" s="1">
        <v>136</v>
      </c>
      <c r="C146" s="21">
        <v>24.9</v>
      </c>
      <c r="D146" s="20">
        <v>0</v>
      </c>
      <c r="E146" s="20"/>
      <c r="F146" s="12">
        <f t="shared" si="24"/>
        <v>2.1813908509883877</v>
      </c>
      <c r="G146" s="12">
        <f t="shared" si="25"/>
        <v>0.11288441600268209</v>
      </c>
      <c r="H146" s="12">
        <f t="shared" si="28"/>
        <v>-2.1813908509883877</v>
      </c>
      <c r="I146" s="12"/>
      <c r="J146" s="12">
        <f t="shared" si="26"/>
        <v>2.0753292397517646</v>
      </c>
      <c r="K146" s="12">
        <f t="shared" si="27"/>
        <v>0.34013457111731488</v>
      </c>
      <c r="L146" s="12">
        <f t="shared" si="29"/>
        <v>-1.0784139422751933</v>
      </c>
      <c r="M146" s="12"/>
      <c r="N146" s="12"/>
    </row>
    <row r="147" spans="2:14" x14ac:dyDescent="0.2">
      <c r="B147" s="1">
        <v>137</v>
      </c>
      <c r="C147" s="21">
        <v>28.4</v>
      </c>
      <c r="D147" s="20">
        <v>5</v>
      </c>
      <c r="E147" s="20"/>
      <c r="F147" s="12">
        <f t="shared" si="24"/>
        <v>3.873352444399778</v>
      </c>
      <c r="G147" s="12">
        <f t="shared" si="25"/>
        <v>0.15103522315942045</v>
      </c>
      <c r="H147" s="12">
        <f t="shared" si="28"/>
        <v>-1.890242203413059</v>
      </c>
      <c r="I147" s="12"/>
      <c r="J147" s="12">
        <f t="shared" si="26"/>
        <v>4.0647520989031616</v>
      </c>
      <c r="K147" s="12">
        <f t="shared" si="27"/>
        <v>6.2624952999381214E-2</v>
      </c>
      <c r="L147" s="12">
        <f t="shared" si="29"/>
        <v>-2.7705914700862726</v>
      </c>
      <c r="M147" s="12"/>
      <c r="N147" s="12"/>
    </row>
    <row r="148" spans="2:14" x14ac:dyDescent="0.2">
      <c r="B148" s="1">
        <v>138</v>
      </c>
      <c r="C148" s="21">
        <v>27.2</v>
      </c>
      <c r="D148" s="20">
        <v>5</v>
      </c>
      <c r="E148" s="20"/>
      <c r="F148" s="12">
        <f t="shared" si="24"/>
        <v>3.1812249336744469</v>
      </c>
      <c r="G148" s="12">
        <f t="shared" si="25"/>
        <v>0.1127722402811189</v>
      </c>
      <c r="H148" s="12">
        <f t="shared" si="28"/>
        <v>-2.1823850670035561</v>
      </c>
      <c r="I148" s="12"/>
      <c r="J148" s="12">
        <f t="shared" si="26"/>
        <v>3.2280327296687754</v>
      </c>
      <c r="K148" s="12">
        <f t="shared" si="27"/>
        <v>5.875790570528943E-2</v>
      </c>
      <c r="L148" s="12">
        <f t="shared" si="29"/>
        <v>-2.8343295698145368</v>
      </c>
      <c r="M148" s="12"/>
      <c r="N148" s="12"/>
    </row>
    <row r="149" spans="2:14" x14ac:dyDescent="0.2">
      <c r="B149" s="1">
        <v>139</v>
      </c>
      <c r="C149" s="21">
        <v>25</v>
      </c>
      <c r="D149" s="20">
        <v>6</v>
      </c>
      <c r="E149" s="20"/>
      <c r="F149" s="12">
        <f t="shared" si="24"/>
        <v>2.217470617077542</v>
      </c>
      <c r="G149" s="12">
        <f t="shared" si="25"/>
        <v>1.7979577990973463E-2</v>
      </c>
      <c r="H149" s="12">
        <f t="shared" si="28"/>
        <v>-4.018518721238947</v>
      </c>
      <c r="I149" s="12"/>
      <c r="J149" s="12">
        <f t="shared" si="26"/>
        <v>2.1155746261667927</v>
      </c>
      <c r="K149" s="12">
        <f t="shared" si="27"/>
        <v>3.1198568702502052E-2</v>
      </c>
      <c r="L149" s="12">
        <f t="shared" si="29"/>
        <v>-3.4673830601387925</v>
      </c>
      <c r="M149" s="12"/>
      <c r="N149" s="12"/>
    </row>
    <row r="150" spans="2:14" x14ac:dyDescent="0.2">
      <c r="B150" s="1">
        <v>140</v>
      </c>
      <c r="C150" s="21">
        <v>27.5</v>
      </c>
      <c r="D150" s="20">
        <v>6</v>
      </c>
      <c r="E150" s="20"/>
      <c r="F150" s="12">
        <f t="shared" si="24"/>
        <v>3.3417006050792071</v>
      </c>
      <c r="G150" s="12">
        <f t="shared" si="25"/>
        <v>6.8421185453933497E-2</v>
      </c>
      <c r="H150" s="12">
        <f t="shared" si="28"/>
        <v>-2.6820727734510363</v>
      </c>
      <c r="I150" s="12"/>
      <c r="J150" s="12">
        <f t="shared" si="26"/>
        <v>3.4194949217155384</v>
      </c>
      <c r="K150" s="12">
        <f t="shared" si="27"/>
        <v>4.6683023637613973E-2</v>
      </c>
      <c r="L150" s="12">
        <f t="shared" si="29"/>
        <v>-3.0643746999337034</v>
      </c>
      <c r="M150" s="12"/>
      <c r="N150" s="12"/>
    </row>
    <row r="151" spans="2:14" x14ac:dyDescent="0.2">
      <c r="B151" s="1">
        <v>141</v>
      </c>
      <c r="C151" s="21">
        <v>33.5</v>
      </c>
      <c r="D151" s="20">
        <v>7</v>
      </c>
      <c r="E151" s="20"/>
      <c r="F151" s="12">
        <f t="shared" si="24"/>
        <v>8.9419189600086124</v>
      </c>
      <c r="G151" s="12">
        <f t="shared" si="25"/>
        <v>0.11862016084325371</v>
      </c>
      <c r="H151" s="12">
        <f t="shared" si="28"/>
        <v>-2.1318288166185582</v>
      </c>
      <c r="I151" s="12"/>
      <c r="J151" s="12">
        <f t="shared" si="26"/>
        <v>10.825367174841704</v>
      </c>
      <c r="K151" s="12">
        <f t="shared" si="27"/>
        <v>4.3527511243942642E-2</v>
      </c>
      <c r="L151" s="12">
        <f t="shared" si="29"/>
        <v>-3.1343620984054184</v>
      </c>
      <c r="M151" s="12"/>
      <c r="N151" s="12"/>
    </row>
    <row r="152" spans="2:14" x14ac:dyDescent="0.2">
      <c r="B152" s="1">
        <v>142</v>
      </c>
      <c r="C152" s="21">
        <v>30.5</v>
      </c>
      <c r="D152" s="20">
        <v>3</v>
      </c>
      <c r="E152" s="20"/>
      <c r="F152" s="12">
        <f t="shared" si="24"/>
        <v>5.4663713740679967</v>
      </c>
      <c r="G152" s="12">
        <f t="shared" si="25"/>
        <v>0.11506181652913136</v>
      </c>
      <c r="H152" s="12">
        <f t="shared" si="28"/>
        <v>-2.1622857600031677</v>
      </c>
      <c r="I152" s="12"/>
      <c r="J152" s="12">
        <f t="shared" si="26"/>
        <v>6.0841834357682973</v>
      </c>
      <c r="K152" s="12">
        <f t="shared" si="27"/>
        <v>8.6568005489157385E-2</v>
      </c>
      <c r="L152" s="12">
        <f t="shared" si="29"/>
        <v>-2.4468249833041718</v>
      </c>
      <c r="M152" s="12"/>
      <c r="N152" s="12"/>
    </row>
    <row r="153" spans="2:14" x14ac:dyDescent="0.2">
      <c r="B153" s="1">
        <v>143</v>
      </c>
      <c r="C153" s="21">
        <v>29</v>
      </c>
      <c r="D153" s="20">
        <v>3</v>
      </c>
      <c r="E153" s="20"/>
      <c r="F153" s="12">
        <f t="shared" si="24"/>
        <v>4.2739883631463833</v>
      </c>
      <c r="G153" s="12">
        <f t="shared" si="25"/>
        <v>0.18120876223838517</v>
      </c>
      <c r="H153" s="12">
        <f t="shared" si="28"/>
        <v>-1.7081055298184269</v>
      </c>
      <c r="I153" s="12"/>
      <c r="J153" s="12">
        <f t="shared" si="26"/>
        <v>4.5612316715329726</v>
      </c>
      <c r="K153" s="12">
        <f t="shared" si="27"/>
        <v>9.5234318310235183E-2</v>
      </c>
      <c r="L153" s="12">
        <f t="shared" si="29"/>
        <v>-2.3514149156923971</v>
      </c>
      <c r="M153" s="12"/>
      <c r="N153" s="12"/>
    </row>
    <row r="154" spans="2:14" x14ac:dyDescent="0.2">
      <c r="B154" s="1">
        <v>144</v>
      </c>
      <c r="C154" s="21">
        <v>24.3</v>
      </c>
      <c r="D154" s="20">
        <v>0</v>
      </c>
      <c r="E154" s="20"/>
      <c r="F154" s="12">
        <f t="shared" si="24"/>
        <v>1.9769112283326562</v>
      </c>
      <c r="G154" s="12">
        <f t="shared" si="25"/>
        <v>0.13849636096336715</v>
      </c>
      <c r="H154" s="12">
        <f t="shared" si="28"/>
        <v>-1.9769112283326562</v>
      </c>
      <c r="I154" s="12"/>
      <c r="J154" s="12">
        <f t="shared" si="26"/>
        <v>1.849434427074597</v>
      </c>
      <c r="K154" s="12">
        <f t="shared" si="27"/>
        <v>0.36527541791101092</v>
      </c>
      <c r="L154" s="12">
        <f t="shared" si="29"/>
        <v>-1.0071036403249625</v>
      </c>
      <c r="M154" s="12"/>
      <c r="N154" s="12"/>
    </row>
    <row r="155" spans="2:14" x14ac:dyDescent="0.2">
      <c r="B155" s="1">
        <v>145</v>
      </c>
      <c r="C155" s="21">
        <v>25.8</v>
      </c>
      <c r="D155" s="20">
        <v>0</v>
      </c>
      <c r="E155" s="20"/>
      <c r="F155" s="12">
        <f t="shared" si="24"/>
        <v>2.5284418275008571</v>
      </c>
      <c r="G155" s="12">
        <f t="shared" si="25"/>
        <v>7.9783239532990852E-2</v>
      </c>
      <c r="H155" s="12">
        <f t="shared" si="28"/>
        <v>-2.5284418275008571</v>
      </c>
      <c r="I155" s="12"/>
      <c r="J155" s="12">
        <f t="shared" si="26"/>
        <v>2.4669429481018095</v>
      </c>
      <c r="K155" s="12">
        <f t="shared" si="27"/>
        <v>0.30418994929580534</v>
      </c>
      <c r="L155" s="12">
        <f t="shared" si="29"/>
        <v>-1.1901029394930225</v>
      </c>
      <c r="M155" s="12"/>
      <c r="N155" s="12"/>
    </row>
    <row r="156" spans="2:14" x14ac:dyDescent="0.2">
      <c r="B156" s="1">
        <v>146</v>
      </c>
      <c r="C156" s="21">
        <v>25</v>
      </c>
      <c r="D156" s="20">
        <v>8</v>
      </c>
      <c r="E156" s="20"/>
      <c r="F156" s="12">
        <f t="shared" si="24"/>
        <v>2.217470617077542</v>
      </c>
      <c r="G156" s="12">
        <f t="shared" si="25"/>
        <v>1.5787276475974605E-3</v>
      </c>
      <c r="H156" s="12">
        <f t="shared" si="28"/>
        <v>-6.4511360426911972</v>
      </c>
      <c r="I156" s="12"/>
      <c r="J156" s="12">
        <f t="shared" si="26"/>
        <v>2.1155746261667927</v>
      </c>
      <c r="K156" s="12">
        <f t="shared" si="27"/>
        <v>1.4919801997293158E-2</v>
      </c>
      <c r="L156" s="12">
        <f t="shared" si="29"/>
        <v>-4.2050659552534855</v>
      </c>
      <c r="M156" s="12"/>
      <c r="N156" s="12"/>
    </row>
    <row r="157" spans="2:14" x14ac:dyDescent="0.2">
      <c r="B157" s="1">
        <v>147</v>
      </c>
      <c r="C157" s="21">
        <v>31.7</v>
      </c>
      <c r="D157" s="20">
        <v>4</v>
      </c>
      <c r="E157" s="20"/>
      <c r="F157" s="12">
        <f t="shared" si="24"/>
        <v>6.6556698646540982</v>
      </c>
      <c r="G157" s="12">
        <f t="shared" si="25"/>
        <v>0.1052047019334751</v>
      </c>
      <c r="H157" s="12">
        <f t="shared" si="28"/>
        <v>-2.2518472844922033</v>
      </c>
      <c r="I157" s="12"/>
      <c r="J157" s="12">
        <f t="shared" si="26"/>
        <v>7.6612288231627073</v>
      </c>
      <c r="K157" s="12">
        <f t="shared" si="27"/>
        <v>6.8178891540023684E-2</v>
      </c>
      <c r="L157" s="12">
        <f t="shared" si="29"/>
        <v>-2.6856202702510688</v>
      </c>
      <c r="M157" s="12"/>
      <c r="N157" s="12"/>
    </row>
    <row r="158" spans="2:14" x14ac:dyDescent="0.2">
      <c r="B158" s="1">
        <v>148</v>
      </c>
      <c r="C158" s="21">
        <v>29.5</v>
      </c>
      <c r="D158" s="20">
        <v>4</v>
      </c>
      <c r="E158" s="20"/>
      <c r="F158" s="12">
        <f t="shared" si="24"/>
        <v>4.6393300283837409</v>
      </c>
      <c r="G158" s="12">
        <f t="shared" si="25"/>
        <v>0.18654104247517869</v>
      </c>
      <c r="H158" s="12">
        <f t="shared" si="28"/>
        <v>-1.6791039972183945</v>
      </c>
      <c r="I158" s="12"/>
      <c r="J158" s="12">
        <f t="shared" si="26"/>
        <v>5.0209841909514266</v>
      </c>
      <c r="K158" s="12">
        <f t="shared" si="27"/>
        <v>7.6653765634094789E-2</v>
      </c>
      <c r="L158" s="12">
        <f t="shared" si="29"/>
        <v>-2.5684565472246601</v>
      </c>
      <c r="M158" s="12"/>
      <c r="N158" s="12"/>
    </row>
    <row r="159" spans="2:14" x14ac:dyDescent="0.2">
      <c r="B159" s="1">
        <v>149</v>
      </c>
      <c r="C159" s="21">
        <v>24</v>
      </c>
      <c r="D159" s="20">
        <v>10</v>
      </c>
      <c r="E159" s="20"/>
      <c r="F159" s="12">
        <f t="shared" si="24"/>
        <v>1.8819756867727397</v>
      </c>
      <c r="G159" s="12">
        <f t="shared" si="25"/>
        <v>2.3390817262624869E-5</v>
      </c>
      <c r="H159" s="12">
        <f t="shared" si="28"/>
        <v>-10.663167037293482</v>
      </c>
      <c r="I159" s="12"/>
      <c r="J159" s="12">
        <f t="shared" si="26"/>
        <v>1.745882066986048</v>
      </c>
      <c r="K159" s="12">
        <f t="shared" si="27"/>
        <v>4.3652645670993898E-3</v>
      </c>
      <c r="L159" s="12">
        <f t="shared" si="29"/>
        <v>-5.4340764805080122</v>
      </c>
      <c r="M159" s="12"/>
      <c r="N159" s="12"/>
    </row>
    <row r="160" spans="2:14" x14ac:dyDescent="0.2">
      <c r="B160" s="1">
        <v>150</v>
      </c>
      <c r="C160" s="21">
        <v>30</v>
      </c>
      <c r="D160" s="20">
        <v>9</v>
      </c>
      <c r="E160" s="20"/>
      <c r="F160" s="12">
        <f t="shared" si="24"/>
        <v>5.0359011966092968</v>
      </c>
      <c r="G160" s="12">
        <f t="shared" si="25"/>
        <v>3.7313644775520696E-2</v>
      </c>
      <c r="H160" s="12">
        <f t="shared" si="28"/>
        <v>-3.2883962075489874</v>
      </c>
      <c r="I160" s="12"/>
      <c r="J160" s="12">
        <f t="shared" si="26"/>
        <v>5.5270777853980988</v>
      </c>
      <c r="K160" s="12">
        <f t="shared" si="27"/>
        <v>3.2849031128971098E-2</v>
      </c>
      <c r="L160" s="12">
        <f t="shared" si="29"/>
        <v>-3.415833028277302</v>
      </c>
      <c r="M160" s="12"/>
      <c r="N160" s="12"/>
    </row>
    <row r="161" spans="2:14" x14ac:dyDescent="0.2">
      <c r="B161" s="1">
        <v>151</v>
      </c>
      <c r="C161" s="21">
        <v>27.6</v>
      </c>
      <c r="D161" s="20">
        <v>4</v>
      </c>
      <c r="E161" s="20"/>
      <c r="F161" s="12">
        <f t="shared" si="24"/>
        <v>3.396971661211408</v>
      </c>
      <c r="G161" s="12">
        <f t="shared" si="25"/>
        <v>0.18572501667157207</v>
      </c>
      <c r="H161" s="12">
        <f t="shared" si="28"/>
        <v>-1.6834881041794465</v>
      </c>
      <c r="I161" s="12"/>
      <c r="J161" s="12">
        <f t="shared" si="26"/>
        <v>3.4858067588123491</v>
      </c>
      <c r="K161" s="12">
        <f t="shared" si="27"/>
        <v>7.749963168366189E-2</v>
      </c>
      <c r="L161" s="12">
        <f t="shared" si="29"/>
        <v>-2.5574820951030075</v>
      </c>
      <c r="M161" s="12"/>
      <c r="N161" s="12"/>
    </row>
    <row r="162" spans="2:14" x14ac:dyDescent="0.2">
      <c r="B162" s="1">
        <v>152</v>
      </c>
      <c r="C162" s="21">
        <v>26.2</v>
      </c>
      <c r="D162" s="20">
        <v>0</v>
      </c>
      <c r="E162" s="20"/>
      <c r="F162" s="12">
        <f t="shared" si="24"/>
        <v>2.6999176147916346</v>
      </c>
      <c r="G162" s="12">
        <f t="shared" si="25"/>
        <v>6.721104970799914E-2</v>
      </c>
      <c r="H162" s="12">
        <f t="shared" si="28"/>
        <v>-2.6999176147916346</v>
      </c>
      <c r="I162" s="12"/>
      <c r="J162" s="12">
        <f t="shared" si="26"/>
        <v>2.6639402763986526</v>
      </c>
      <c r="K162" s="12">
        <f t="shared" si="27"/>
        <v>0.28895903627670783</v>
      </c>
      <c r="L162" s="12">
        <f t="shared" si="29"/>
        <v>-1.2414703439033616</v>
      </c>
      <c r="M162" s="12"/>
      <c r="N162" s="12"/>
    </row>
    <row r="163" spans="2:14" x14ac:dyDescent="0.2">
      <c r="B163" s="1">
        <v>153</v>
      </c>
      <c r="C163" s="21">
        <v>23.1</v>
      </c>
      <c r="D163" s="20">
        <v>0</v>
      </c>
      <c r="E163" s="20"/>
      <c r="F163" s="12">
        <f t="shared" si="24"/>
        <v>1.6236578988120911</v>
      </c>
      <c r="G163" s="12">
        <f t="shared" si="25"/>
        <v>0.19717612801892198</v>
      </c>
      <c r="H163" s="12">
        <f t="shared" si="28"/>
        <v>-1.6236578988120911</v>
      </c>
      <c r="I163" s="12"/>
      <c r="J163" s="12">
        <f t="shared" si="26"/>
        <v>1.4687328320917743</v>
      </c>
      <c r="K163" s="12">
        <f t="shared" si="27"/>
        <v>0.41789384347376735</v>
      </c>
      <c r="L163" s="12">
        <f t="shared" si="29"/>
        <v>-0.87252784169285758</v>
      </c>
      <c r="M163" s="12"/>
      <c r="N163" s="12"/>
    </row>
    <row r="164" spans="2:14" x14ac:dyDescent="0.2">
      <c r="B164" s="1">
        <v>154</v>
      </c>
      <c r="C164" s="21">
        <v>22.9</v>
      </c>
      <c r="D164" s="20">
        <v>0</v>
      </c>
      <c r="E164" s="20"/>
      <c r="F164" s="12">
        <f t="shared" si="24"/>
        <v>1.5712516854942735</v>
      </c>
      <c r="G164" s="12">
        <f t="shared" si="25"/>
        <v>0.20778493812605253</v>
      </c>
      <c r="H164" s="12">
        <f t="shared" si="28"/>
        <v>-1.5712516854942735</v>
      </c>
      <c r="I164" s="12"/>
      <c r="J164" s="12">
        <f t="shared" si="26"/>
        <v>1.413383816066986</v>
      </c>
      <c r="K164" s="12">
        <f t="shared" si="27"/>
        <v>0.42691000947424534</v>
      </c>
      <c r="L164" s="12">
        <f t="shared" si="29"/>
        <v>-0.85118203861034603</v>
      </c>
      <c r="M164" s="12"/>
      <c r="N164" s="12"/>
    </row>
    <row r="165" spans="2:14" x14ac:dyDescent="0.2">
      <c r="B165" s="1">
        <v>155</v>
      </c>
      <c r="C165" s="21">
        <v>24.5</v>
      </c>
      <c r="D165" s="20">
        <v>0</v>
      </c>
      <c r="E165" s="20"/>
      <c r="F165" s="12">
        <f t="shared" si="24"/>
        <v>2.0428474704374966</v>
      </c>
      <c r="G165" s="12">
        <f t="shared" si="25"/>
        <v>0.12965898461029743</v>
      </c>
      <c r="H165" s="12">
        <f t="shared" si="28"/>
        <v>-2.0428474704374966</v>
      </c>
      <c r="I165" s="12"/>
      <c r="J165" s="12">
        <f t="shared" si="26"/>
        <v>1.9218594644758287</v>
      </c>
      <c r="K165" s="12">
        <f t="shared" si="27"/>
        <v>0.35679829824292519</v>
      </c>
      <c r="L165" s="12">
        <f t="shared" si="29"/>
        <v>-1.0305846477861849</v>
      </c>
      <c r="M165" s="12"/>
      <c r="N165" s="12"/>
    </row>
    <row r="166" spans="2:14" x14ac:dyDescent="0.2">
      <c r="B166" s="1">
        <v>156</v>
      </c>
      <c r="C166" s="21">
        <v>24.7</v>
      </c>
      <c r="D166" s="20">
        <v>4</v>
      </c>
      <c r="E166" s="20"/>
      <c r="F166" s="12">
        <f t="shared" si="24"/>
        <v>2.1109828947618521</v>
      </c>
      <c r="G166" s="12">
        <f t="shared" si="25"/>
        <v>0.10021653726273139</v>
      </c>
      <c r="H166" s="12">
        <f t="shared" si="28"/>
        <v>-2.3004220614071653</v>
      </c>
      <c r="I166" s="12"/>
      <c r="J166" s="12">
        <f t="shared" si="26"/>
        <v>1.9971207127563309</v>
      </c>
      <c r="K166" s="12">
        <f t="shared" si="27"/>
        <v>6.3649354508223621E-2</v>
      </c>
      <c r="L166" s="12">
        <f t="shared" si="29"/>
        <v>-2.7543660952992157</v>
      </c>
      <c r="M166" s="12"/>
      <c r="N166" s="12"/>
    </row>
    <row r="167" spans="2:14" x14ac:dyDescent="0.2">
      <c r="B167" s="1">
        <v>157</v>
      </c>
      <c r="C167" s="21">
        <v>28.3</v>
      </c>
      <c r="D167" s="20">
        <v>0</v>
      </c>
      <c r="E167" s="20"/>
      <c r="F167" s="12">
        <f t="shared" si="24"/>
        <v>3.8103303465651877</v>
      </c>
      <c r="G167" s="12">
        <f t="shared" si="25"/>
        <v>2.2140863590563317E-2</v>
      </c>
      <c r="H167" s="12">
        <f t="shared" si="28"/>
        <v>-3.8103303465651877</v>
      </c>
      <c r="I167" s="12"/>
      <c r="J167" s="12">
        <f t="shared" si="26"/>
        <v>3.9874267628557876</v>
      </c>
      <c r="K167" s="12">
        <f t="shared" si="27"/>
        <v>0.2172256484635072</v>
      </c>
      <c r="L167" s="12">
        <f t="shared" si="29"/>
        <v>-1.5268186110455</v>
      </c>
      <c r="M167" s="12"/>
      <c r="N167" s="12"/>
    </row>
    <row r="168" spans="2:14" x14ac:dyDescent="0.2">
      <c r="B168" s="1">
        <v>158</v>
      </c>
      <c r="C168" s="21">
        <v>23.9</v>
      </c>
      <c r="D168" s="20">
        <v>2</v>
      </c>
      <c r="E168" s="20"/>
      <c r="F168" s="12">
        <f t="shared" si="24"/>
        <v>1.8513546530411973</v>
      </c>
      <c r="G168" s="12">
        <f t="shared" si="25"/>
        <v>0.26910151226064716</v>
      </c>
      <c r="H168" s="12">
        <f t="shared" si="28"/>
        <v>-1.3126666015673818</v>
      </c>
      <c r="I168" s="12"/>
      <c r="J168" s="12">
        <f t="shared" si="26"/>
        <v>1.7126694837229237</v>
      </c>
      <c r="K168" s="12">
        <f t="shared" si="27"/>
        <v>0.14109096111111533</v>
      </c>
      <c r="L168" s="12">
        <f t="shared" si="29"/>
        <v>-1.9583504823374962</v>
      </c>
      <c r="M168" s="12"/>
      <c r="N168" s="12"/>
    </row>
    <row r="169" spans="2:14" x14ac:dyDescent="0.2">
      <c r="B169" s="1">
        <v>159</v>
      </c>
      <c r="C169" s="21">
        <v>23.8</v>
      </c>
      <c r="D169" s="20">
        <v>0</v>
      </c>
      <c r="E169" s="20"/>
      <c r="F169" s="12">
        <f t="shared" si="24"/>
        <v>1.8212318445063882</v>
      </c>
      <c r="G169" s="12">
        <f t="shared" si="25"/>
        <v>0.16182628328448687</v>
      </c>
      <c r="H169" s="12">
        <f t="shared" si="28"/>
        <v>-1.8212318445063882</v>
      </c>
      <c r="I169" s="12"/>
      <c r="J169" s="12">
        <f t="shared" si="26"/>
        <v>1.6800887161522042</v>
      </c>
      <c r="K169" s="12">
        <f t="shared" si="27"/>
        <v>0.38685806372922732</v>
      </c>
      <c r="L169" s="12">
        <f t="shared" si="29"/>
        <v>-0.94969741361498961</v>
      </c>
      <c r="M169" s="12"/>
      <c r="N169" s="12"/>
    </row>
    <row r="170" spans="2:14" x14ac:dyDescent="0.2">
      <c r="B170" s="1">
        <v>160</v>
      </c>
      <c r="C170" s="21">
        <v>29.8</v>
      </c>
      <c r="D170" s="20">
        <v>4</v>
      </c>
      <c r="E170" s="20"/>
      <c r="F170" s="12">
        <f t="shared" si="24"/>
        <v>4.8733592519360718</v>
      </c>
      <c r="G170" s="12">
        <f t="shared" si="25"/>
        <v>0.17973366802309904</v>
      </c>
      <c r="H170" s="12">
        <f t="shared" si="28"/>
        <v>-1.7162791459075608</v>
      </c>
      <c r="I170" s="12"/>
      <c r="J170" s="12">
        <f t="shared" si="26"/>
        <v>5.3187905392564296</v>
      </c>
      <c r="K170" s="12">
        <f t="shared" si="27"/>
        <v>7.5889549520929606E-2</v>
      </c>
      <c r="L170" s="12">
        <f t="shared" si="29"/>
        <v>-2.5784762915316262</v>
      </c>
      <c r="M170" s="12"/>
      <c r="N170" s="12"/>
    </row>
    <row r="171" spans="2:14" x14ac:dyDescent="0.2">
      <c r="B171" s="1">
        <v>161</v>
      </c>
      <c r="C171" s="21">
        <v>26.5</v>
      </c>
      <c r="D171" s="20">
        <v>4</v>
      </c>
      <c r="E171" s="20"/>
      <c r="F171" s="12">
        <f t="shared" ref="F171:F183" si="30">EXP($G$5+$G$6*C171)</f>
        <v>2.8361139231333965</v>
      </c>
      <c r="G171" s="12">
        <f t="shared" ref="G171:G183" si="31">_xlfn.POISSON.DIST(D171,F171,FALSE)</f>
        <v>0.15811563594094105</v>
      </c>
      <c r="H171" s="12">
        <f t="shared" si="28"/>
        <v>-1.8444286405997143</v>
      </c>
      <c r="I171" s="12"/>
      <c r="J171" s="12">
        <f t="shared" ref="J171:J183" si="32">EXP($K$5+$K$6*C171)</f>
        <v>2.8219448220506047</v>
      </c>
      <c r="K171" s="12">
        <f t="shared" ref="K171:K183" si="33">_xlfn.GAMMA(D171+1/$K$7)/_xlfn.GAMMA(D171+1)/_xlfn.GAMMA(1/$K$7)*((J171*$K$7)^D171)/((1+J171*$K$7)^(D171+1/$K$7))</f>
        <v>7.4384197272816394E-2</v>
      </c>
      <c r="L171" s="12">
        <f t="shared" si="29"/>
        <v>-2.5985117619507343</v>
      </c>
      <c r="M171" s="12"/>
      <c r="N171" s="12"/>
    </row>
    <row r="172" spans="2:14" x14ac:dyDescent="0.2">
      <c r="B172" s="1">
        <v>162</v>
      </c>
      <c r="C172" s="21">
        <v>26</v>
      </c>
      <c r="D172" s="20">
        <v>3</v>
      </c>
      <c r="E172" s="20"/>
      <c r="F172" s="12">
        <f t="shared" si="30"/>
        <v>2.6127733594871003</v>
      </c>
      <c r="G172" s="12">
        <f t="shared" si="31"/>
        <v>0.21799218016636912</v>
      </c>
      <c r="H172" s="12">
        <f t="shared" si="28"/>
        <v>-1.5232960876328925</v>
      </c>
      <c r="I172" s="12"/>
      <c r="J172" s="12">
        <f t="shared" si="32"/>
        <v>2.5635500149257946</v>
      </c>
      <c r="K172" s="12">
        <f t="shared" si="33"/>
        <v>9.9875349429257659E-2</v>
      </c>
      <c r="L172" s="12">
        <f t="shared" si="29"/>
        <v>-2.3038323762359099</v>
      </c>
      <c r="M172" s="12"/>
      <c r="N172" s="12"/>
    </row>
    <row r="173" spans="2:14" x14ac:dyDescent="0.2">
      <c r="B173" s="1">
        <v>163</v>
      </c>
      <c r="C173" s="21">
        <v>28.2</v>
      </c>
      <c r="D173" s="20">
        <v>8</v>
      </c>
      <c r="E173" s="20"/>
      <c r="F173" s="12">
        <f t="shared" si="30"/>
        <v>3.7483336614376705</v>
      </c>
      <c r="G173" s="12">
        <f t="shared" si="31"/>
        <v>2.276694695117153E-2</v>
      </c>
      <c r="H173" s="12">
        <f t="shared" si="28"/>
        <v>-3.7824454899704469</v>
      </c>
      <c r="I173" s="12"/>
      <c r="J173" s="12">
        <f t="shared" si="32"/>
        <v>3.9115724162929757</v>
      </c>
      <c r="K173" s="12">
        <f t="shared" si="33"/>
        <v>3.1947985968624547E-2</v>
      </c>
      <c r="L173" s="12">
        <f t="shared" si="29"/>
        <v>-3.4436461371212643</v>
      </c>
      <c r="M173" s="12"/>
      <c r="N173" s="12"/>
    </row>
    <row r="174" spans="2:14" x14ac:dyDescent="0.2">
      <c r="B174" s="1">
        <v>164</v>
      </c>
      <c r="C174" s="21">
        <v>25.7</v>
      </c>
      <c r="D174" s="20">
        <v>0</v>
      </c>
      <c r="E174" s="20"/>
      <c r="F174" s="12">
        <f t="shared" si="30"/>
        <v>2.4873023467773234</v>
      </c>
      <c r="G174" s="12">
        <f t="shared" si="31"/>
        <v>8.3133930866870959E-2</v>
      </c>
      <c r="H174" s="12">
        <f t="shared" si="28"/>
        <v>-2.4873023467773234</v>
      </c>
      <c r="I174" s="12"/>
      <c r="J174" s="12">
        <f t="shared" si="32"/>
        <v>2.4200133475185028</v>
      </c>
      <c r="K174" s="12">
        <f t="shared" si="33"/>
        <v>0.30807149683670715</v>
      </c>
      <c r="L174" s="12">
        <f t="shared" si="29"/>
        <v>-1.1774233903604512</v>
      </c>
      <c r="M174" s="12"/>
      <c r="N174" s="12"/>
    </row>
    <row r="175" spans="2:14" x14ac:dyDescent="0.2">
      <c r="B175" s="1">
        <v>165</v>
      </c>
      <c r="C175" s="21">
        <v>26.5</v>
      </c>
      <c r="D175" s="20">
        <v>7</v>
      </c>
      <c r="E175" s="20"/>
      <c r="F175" s="12">
        <f t="shared" si="30"/>
        <v>2.8361139231333965</v>
      </c>
      <c r="G175" s="12">
        <f t="shared" si="31"/>
        <v>1.7176178317858386E-2</v>
      </c>
      <c r="H175" s="12">
        <f t="shared" si="28"/>
        <v>-4.0642318366559618</v>
      </c>
      <c r="I175" s="12"/>
      <c r="J175" s="12">
        <f t="shared" si="32"/>
        <v>2.8219448220506047</v>
      </c>
      <c r="K175" s="12">
        <f t="shared" si="33"/>
        <v>3.0755618045475181E-2</v>
      </c>
      <c r="L175" s="12">
        <f t="shared" si="29"/>
        <v>-3.4816826007514847</v>
      </c>
      <c r="M175" s="12"/>
      <c r="N175" s="12"/>
    </row>
    <row r="176" spans="2:14" x14ac:dyDescent="0.2">
      <c r="B176" s="1">
        <v>166</v>
      </c>
      <c r="C176" s="21">
        <v>25.8</v>
      </c>
      <c r="D176" s="20">
        <v>0</v>
      </c>
      <c r="E176" s="20"/>
      <c r="F176" s="12">
        <f t="shared" si="30"/>
        <v>2.5284418275008571</v>
      </c>
      <c r="G176" s="12">
        <f t="shared" si="31"/>
        <v>7.9783239532990852E-2</v>
      </c>
      <c r="H176" s="12">
        <f t="shared" si="28"/>
        <v>-2.5284418275008571</v>
      </c>
      <c r="I176" s="12"/>
      <c r="J176" s="12">
        <f t="shared" si="32"/>
        <v>2.4669429481018095</v>
      </c>
      <c r="K176" s="12">
        <f t="shared" si="33"/>
        <v>0.30418994929580534</v>
      </c>
      <c r="L176" s="12">
        <f t="shared" si="29"/>
        <v>-1.1901029394930225</v>
      </c>
      <c r="M176" s="12"/>
      <c r="N176" s="12"/>
    </row>
    <row r="177" spans="2:14" x14ac:dyDescent="0.2">
      <c r="B177" s="1">
        <v>167</v>
      </c>
      <c r="C177" s="21">
        <v>24.1</v>
      </c>
      <c r="D177" s="20">
        <v>0</v>
      </c>
      <c r="E177" s="20"/>
      <c r="F177" s="12">
        <f t="shared" si="30"/>
        <v>1.9131031862455965</v>
      </c>
      <c r="G177" s="12">
        <f t="shared" si="31"/>
        <v>0.14762157782924812</v>
      </c>
      <c r="H177" s="12">
        <f t="shared" si="28"/>
        <v>-1.9131031862455965</v>
      </c>
      <c r="I177" s="12"/>
      <c r="J177" s="12">
        <f t="shared" si="32"/>
        <v>1.779738718294698</v>
      </c>
      <c r="K177" s="12">
        <f t="shared" si="33"/>
        <v>0.37384386809525538</v>
      </c>
      <c r="L177" s="12">
        <f t="shared" si="29"/>
        <v>-0.98391703371631967</v>
      </c>
      <c r="M177" s="12"/>
      <c r="N177" s="12"/>
    </row>
    <row r="178" spans="2:14" x14ac:dyDescent="0.2">
      <c r="B178" s="1">
        <v>168</v>
      </c>
      <c r="C178" s="21">
        <v>26.2</v>
      </c>
      <c r="D178" s="20">
        <v>2</v>
      </c>
      <c r="E178" s="20"/>
      <c r="F178" s="12">
        <f t="shared" si="30"/>
        <v>2.6999176147916346</v>
      </c>
      <c r="G178" s="12">
        <f t="shared" si="31"/>
        <v>0.2449693259836449</v>
      </c>
      <c r="H178" s="12">
        <f t="shared" si="28"/>
        <v>-1.4066222763423482</v>
      </c>
      <c r="I178" s="12"/>
      <c r="J178" s="12">
        <f t="shared" si="32"/>
        <v>2.6639402763986526</v>
      </c>
      <c r="K178" s="12">
        <f t="shared" si="33"/>
        <v>0.13871378280736862</v>
      </c>
      <c r="L178" s="12">
        <f t="shared" si="29"/>
        <v>-1.9753425852402564</v>
      </c>
      <c r="M178" s="12"/>
      <c r="N178" s="12"/>
    </row>
    <row r="179" spans="2:14" x14ac:dyDescent="0.2">
      <c r="B179" s="1">
        <v>169</v>
      </c>
      <c r="C179" s="21">
        <v>26.1</v>
      </c>
      <c r="D179" s="20">
        <v>3</v>
      </c>
      <c r="E179" s="20"/>
      <c r="F179" s="12">
        <f t="shared" si="30"/>
        <v>2.655988105533897</v>
      </c>
      <c r="G179" s="12">
        <f t="shared" si="31"/>
        <v>0.21930379580760143</v>
      </c>
      <c r="H179" s="12">
        <f t="shared" si="28"/>
        <v>-1.5172973149638966</v>
      </c>
      <c r="I179" s="12"/>
      <c r="J179" s="12">
        <f t="shared" si="32"/>
        <v>2.6132631201857937</v>
      </c>
      <c r="K179" s="12">
        <f t="shared" si="33"/>
        <v>0.1000801034855794</v>
      </c>
      <c r="L179" s="12">
        <f t="shared" si="29"/>
        <v>-2.3017843787954448</v>
      </c>
      <c r="M179" s="12"/>
      <c r="N179" s="12"/>
    </row>
    <row r="180" spans="2:14" x14ac:dyDescent="0.2">
      <c r="B180" s="1">
        <v>170</v>
      </c>
      <c r="C180" s="21">
        <v>29</v>
      </c>
      <c r="D180" s="20">
        <v>4</v>
      </c>
      <c r="E180" s="20"/>
      <c r="F180" s="12">
        <f t="shared" si="30"/>
        <v>4.2739883631463833</v>
      </c>
      <c r="G180" s="12">
        <f t="shared" si="31"/>
        <v>0.19362103527675451</v>
      </c>
      <c r="H180" s="12">
        <f t="shared" si="28"/>
        <v>-1.6418524567529802</v>
      </c>
      <c r="I180" s="12"/>
      <c r="J180" s="12">
        <f t="shared" si="32"/>
        <v>4.5612316715329726</v>
      </c>
      <c r="K180" s="12">
        <f t="shared" si="33"/>
        <v>7.7577343354972544E-2</v>
      </c>
      <c r="L180" s="12">
        <f t="shared" si="29"/>
        <v>-2.5564798614987447</v>
      </c>
      <c r="M180" s="12"/>
      <c r="N180" s="12"/>
    </row>
    <row r="181" spans="2:14" x14ac:dyDescent="0.2">
      <c r="B181" s="1">
        <v>171</v>
      </c>
      <c r="C181" s="21">
        <v>28</v>
      </c>
      <c r="D181" s="20">
        <v>0</v>
      </c>
      <c r="E181" s="20"/>
      <c r="F181" s="12">
        <f t="shared" si="30"/>
        <v>3.6273500640977558</v>
      </c>
      <c r="G181" s="12">
        <f t="shared" si="31"/>
        <v>2.6586543780689632E-2</v>
      </c>
      <c r="H181" s="12">
        <f t="shared" si="28"/>
        <v>-3.6273500640977558</v>
      </c>
      <c r="I181" s="12"/>
      <c r="J181" s="12">
        <f t="shared" si="32"/>
        <v>3.7641652911705816</v>
      </c>
      <c r="K181" s="12">
        <f t="shared" si="33"/>
        <v>0.22660109407627732</v>
      </c>
      <c r="L181" s="12">
        <f t="shared" si="29"/>
        <v>-1.4845641021727143</v>
      </c>
      <c r="M181" s="12"/>
      <c r="N181" s="12"/>
    </row>
    <row r="182" spans="2:14" x14ac:dyDescent="0.2">
      <c r="B182" s="1">
        <v>172</v>
      </c>
      <c r="C182" s="21">
        <v>27</v>
      </c>
      <c r="D182" s="20">
        <v>0</v>
      </c>
      <c r="E182" s="20"/>
      <c r="F182" s="12">
        <f t="shared" si="30"/>
        <v>3.0785456977294383</v>
      </c>
      <c r="G182" s="12">
        <f t="shared" si="31"/>
        <v>4.6026143925712554E-2</v>
      </c>
      <c r="H182" s="12">
        <f t="shared" si="28"/>
        <v>-3.0785456977294383</v>
      </c>
      <c r="I182" s="12"/>
      <c r="J182" s="12">
        <f t="shared" si="32"/>
        <v>3.1063847135156171</v>
      </c>
      <c r="K182" s="12">
        <f t="shared" si="33"/>
        <v>0.25996785338366668</v>
      </c>
      <c r="L182" s="12">
        <f t="shared" si="29"/>
        <v>-1.3471972964428183</v>
      </c>
      <c r="M182" s="12"/>
      <c r="N182" s="12"/>
    </row>
    <row r="183" spans="2:14" x14ac:dyDescent="0.2">
      <c r="B183" s="7">
        <v>173</v>
      </c>
      <c r="C183" s="26">
        <v>24.5</v>
      </c>
      <c r="D183" s="27">
        <v>0</v>
      </c>
      <c r="E183" s="27"/>
      <c r="F183" s="13">
        <f t="shared" si="30"/>
        <v>2.0428474704374966</v>
      </c>
      <c r="G183" s="13">
        <f t="shared" si="31"/>
        <v>0.12965898461029743</v>
      </c>
      <c r="H183" s="13">
        <f t="shared" si="28"/>
        <v>-2.0428474704374966</v>
      </c>
      <c r="I183" s="13"/>
      <c r="J183" s="13">
        <f t="shared" si="32"/>
        <v>1.9218594644758287</v>
      </c>
      <c r="K183" s="13">
        <f t="shared" si="33"/>
        <v>0.35679829824292519</v>
      </c>
      <c r="L183" s="13">
        <f t="shared" si="29"/>
        <v>-1.0305846477861849</v>
      </c>
      <c r="M183" s="13"/>
      <c r="N183" s="12"/>
    </row>
  </sheetData>
  <mergeCells count="2">
    <mergeCell ref="F8:H8"/>
    <mergeCell ref="J8:L8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133AD-CD49-4943-BCAC-18B987B98D56}">
  <dimension ref="B2:F20"/>
  <sheetViews>
    <sheetView workbookViewId="0"/>
  </sheetViews>
  <sheetFormatPr defaultRowHeight="13" x14ac:dyDescent="0.2"/>
  <cols>
    <col min="1" max="1" width="4.90625" style="1" customWidth="1"/>
    <col min="2" max="2" width="8.7265625" style="1"/>
    <col min="3" max="3" width="10.90625" style="1" customWidth="1"/>
    <col min="4" max="6" width="12.08984375" style="1" customWidth="1"/>
    <col min="7" max="16384" width="8.7265625" style="1"/>
  </cols>
  <sheetData>
    <row r="2" spans="2:6" ht="13.5" thickBot="1" x14ac:dyDescent="0.25"/>
    <row r="3" spans="2:6" ht="15" x14ac:dyDescent="0.2">
      <c r="B3" s="5" t="s">
        <v>2</v>
      </c>
      <c r="C3" s="50">
        <v>-3.3047417398217989</v>
      </c>
      <c r="D3" s="5" t="s">
        <v>2</v>
      </c>
      <c r="E3" s="50">
        <v>-4.0524177806059543</v>
      </c>
    </row>
    <row r="4" spans="2:6" ht="15.5" thickBot="1" x14ac:dyDescent="0.25">
      <c r="B4" s="2" t="s">
        <v>3</v>
      </c>
      <c r="C4" s="51">
        <v>0.16404453762645238</v>
      </c>
      <c r="D4" s="2" t="s">
        <v>3</v>
      </c>
      <c r="E4" s="52">
        <v>0.19206941446807488</v>
      </c>
    </row>
    <row r="5" spans="2:6" ht="13.5" thickBot="1" x14ac:dyDescent="0.25">
      <c r="B5" s="14"/>
      <c r="C5" s="7"/>
      <c r="D5" s="31" t="s">
        <v>7</v>
      </c>
      <c r="E5" s="51">
        <v>1.1055033896158988</v>
      </c>
    </row>
    <row r="6" spans="2:6" x14ac:dyDescent="0.2">
      <c r="B6" s="39"/>
      <c r="C6" s="40"/>
      <c r="D6" s="47"/>
      <c r="E6" s="46"/>
    </row>
    <row r="7" spans="2:6" x14ac:dyDescent="0.2">
      <c r="C7" s="56" t="s">
        <v>36</v>
      </c>
    </row>
    <row r="8" spans="2:6" s="16" customFormat="1" ht="13" customHeight="1" x14ac:dyDescent="0.2">
      <c r="C8" s="33"/>
      <c r="D8" s="36" t="s">
        <v>14</v>
      </c>
      <c r="E8" s="60" t="s">
        <v>16</v>
      </c>
      <c r="F8" s="61"/>
    </row>
    <row r="9" spans="2:6" ht="15" x14ac:dyDescent="0.2">
      <c r="C9" s="34" t="s">
        <v>15</v>
      </c>
      <c r="D9" s="15" t="s">
        <v>37</v>
      </c>
      <c r="E9" s="15" t="s">
        <v>39</v>
      </c>
      <c r="F9" s="15" t="s">
        <v>38</v>
      </c>
    </row>
    <row r="10" spans="2:6" x14ac:dyDescent="0.2">
      <c r="C10" s="8">
        <v>0</v>
      </c>
      <c r="D10" s="48">
        <f t="shared" ref="D10:D15" si="0">EXP($C$3+$C$4*$C10)</f>
        <v>3.6708691005368492E-2</v>
      </c>
      <c r="E10" s="48">
        <f t="shared" ref="E10:E15" si="1">EXP($E$3+$E$4*$C10)</f>
        <v>1.7380302041631237E-2</v>
      </c>
      <c r="F10" s="48">
        <f>1+E10*$E$5</f>
        <v>1.0192139828195714</v>
      </c>
    </row>
    <row r="11" spans="2:6" x14ac:dyDescent="0.2">
      <c r="C11" s="8">
        <v>10</v>
      </c>
      <c r="D11" s="48">
        <f t="shared" si="0"/>
        <v>0.1893238262690968</v>
      </c>
      <c r="E11" s="48">
        <f t="shared" si="1"/>
        <v>0.11863263805018595</v>
      </c>
      <c r="F11" s="48">
        <f t="shared" ref="F11:F15" si="2">1+E11*$E$5</f>
        <v>1.1311487834835567</v>
      </c>
    </row>
    <row r="12" spans="2:6" x14ac:dyDescent="0.2">
      <c r="C12" s="8">
        <v>20</v>
      </c>
      <c r="D12" s="48">
        <f t="shared" si="0"/>
        <v>0.97643119957421487</v>
      </c>
      <c r="E12" s="48">
        <f t="shared" si="1"/>
        <v>0.80975018598845561</v>
      </c>
      <c r="F12" s="48">
        <f t="shared" si="2"/>
        <v>1.8951815753523422</v>
      </c>
    </row>
    <row r="13" spans="2:6" x14ac:dyDescent="0.2">
      <c r="C13" s="8">
        <v>25</v>
      </c>
      <c r="D13" s="48">
        <f t="shared" si="0"/>
        <v>2.2174806316366587</v>
      </c>
      <c r="E13" s="48">
        <f t="shared" si="1"/>
        <v>2.1155558286080391</v>
      </c>
      <c r="F13" s="48">
        <f t="shared" si="2"/>
        <v>3.3387541394478588</v>
      </c>
    </row>
    <row r="14" spans="2:6" x14ac:dyDescent="0.2">
      <c r="C14" s="8">
        <v>30</v>
      </c>
      <c r="D14" s="48">
        <f t="shared" si="0"/>
        <v>5.0359107265600747</v>
      </c>
      <c r="E14" s="48">
        <f t="shared" si="1"/>
        <v>5.5271076702429482</v>
      </c>
      <c r="F14" s="48">
        <f t="shared" si="2"/>
        <v>7.1102362642256125</v>
      </c>
    </row>
    <row r="15" spans="2:6" x14ac:dyDescent="0.2">
      <c r="C15" s="9">
        <v>35</v>
      </c>
      <c r="D15" s="49">
        <f t="shared" si="0"/>
        <v>11.436580993794314</v>
      </c>
      <c r="E15" s="49">
        <f t="shared" si="1"/>
        <v>14.440138513649421</v>
      </c>
      <c r="F15" s="49">
        <f t="shared" si="2"/>
        <v>16.963622073362522</v>
      </c>
    </row>
    <row r="20" spans="3:3" x14ac:dyDescent="0.2">
      <c r="C20" s="8"/>
    </row>
  </sheetData>
  <mergeCells count="1">
    <mergeCell ref="E8:F8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286C1-B151-423C-95AB-AAA581D2A946}">
  <dimension ref="B2:K28"/>
  <sheetViews>
    <sheetView workbookViewId="0"/>
  </sheetViews>
  <sheetFormatPr defaultRowHeight="13" x14ac:dyDescent="0.2"/>
  <cols>
    <col min="1" max="1" width="4.90625" style="1" customWidth="1"/>
    <col min="2" max="2" width="4.08984375" style="1" customWidth="1"/>
    <col min="3" max="3" width="3.453125" style="11" customWidth="1"/>
    <col min="4" max="4" width="4" style="2" customWidth="1"/>
    <col min="5" max="7" width="9.90625" style="1" customWidth="1"/>
    <col min="8" max="8" width="1.36328125" style="1" customWidth="1"/>
    <col min="9" max="11" width="9.90625" style="1" customWidth="1"/>
    <col min="12" max="16384" width="8.7265625" style="1"/>
  </cols>
  <sheetData>
    <row r="2" spans="2:11" x14ac:dyDescent="0.2">
      <c r="B2" s="45" t="s">
        <v>33</v>
      </c>
    </row>
    <row r="4" spans="2:11" ht="15" x14ac:dyDescent="0.2">
      <c r="B4" s="36"/>
      <c r="C4" s="36"/>
      <c r="D4" s="5"/>
      <c r="E4" s="5" t="s">
        <v>26</v>
      </c>
      <c r="F4" s="53">
        <v>-3.3047417398217989</v>
      </c>
      <c r="G4" s="6"/>
      <c r="H4" s="6"/>
      <c r="I4" s="5" t="s">
        <v>26</v>
      </c>
      <c r="J4" s="55">
        <v>-4.0524177806059543</v>
      </c>
      <c r="K4" s="6"/>
    </row>
    <row r="5" spans="2:11" ht="15.5" thickBot="1" x14ac:dyDescent="0.25">
      <c r="B5" s="11"/>
      <c r="E5" s="2" t="s">
        <v>27</v>
      </c>
      <c r="F5" s="54">
        <v>0.16404453762645238</v>
      </c>
      <c r="I5" s="2" t="s">
        <v>27</v>
      </c>
      <c r="J5" s="52">
        <v>0.19206941446807488</v>
      </c>
    </row>
    <row r="6" spans="2:11" x14ac:dyDescent="0.2">
      <c r="B6" s="11"/>
      <c r="E6" s="39"/>
      <c r="F6" s="40"/>
      <c r="I6" s="43" t="s">
        <v>28</v>
      </c>
      <c r="J6" s="52">
        <v>1.1055033896158988</v>
      </c>
    </row>
    <row r="7" spans="2:11" x14ac:dyDescent="0.2">
      <c r="B7" s="11"/>
      <c r="D7" s="17"/>
      <c r="E7" s="62" t="s">
        <v>24</v>
      </c>
      <c r="F7" s="63"/>
      <c r="G7" s="63"/>
      <c r="I7" s="64" t="s">
        <v>25</v>
      </c>
      <c r="J7" s="63"/>
      <c r="K7" s="63"/>
    </row>
    <row r="8" spans="2:11" x14ac:dyDescent="0.2">
      <c r="B8" s="11"/>
      <c r="D8" s="2" t="s">
        <v>23</v>
      </c>
      <c r="E8" s="8">
        <v>20</v>
      </c>
      <c r="F8" s="8">
        <v>25</v>
      </c>
      <c r="G8" s="8">
        <v>30</v>
      </c>
      <c r="H8" s="8"/>
      <c r="I8" s="8">
        <v>20</v>
      </c>
      <c r="J8" s="8">
        <v>25</v>
      </c>
      <c r="K8" s="8">
        <v>30</v>
      </c>
    </row>
    <row r="9" spans="2:11" s="16" customFormat="1" ht="13" customHeight="1" x14ac:dyDescent="0.2">
      <c r="B9" s="34" t="s">
        <v>41</v>
      </c>
      <c r="C9" s="19"/>
      <c r="D9" s="14" t="s">
        <v>42</v>
      </c>
      <c r="E9" s="13">
        <f>EXP($F$4+$F$5*E8)</f>
        <v>0.97643119957421487</v>
      </c>
      <c r="F9" s="13">
        <f t="shared" ref="F9:G9" si="0">EXP($F$4+$F$5*F8)</f>
        <v>2.2174806316366587</v>
      </c>
      <c r="G9" s="13">
        <f t="shared" si="0"/>
        <v>5.0359107265600747</v>
      </c>
      <c r="H9" s="10"/>
      <c r="I9" s="13">
        <f>EXP($J$4+$J$5*I8)</f>
        <v>0.80975018598845561</v>
      </c>
      <c r="J9" s="13">
        <f t="shared" ref="J9:K9" si="1">EXP($J$4+$J$5*J8)</f>
        <v>2.1155558286080391</v>
      </c>
      <c r="K9" s="13">
        <f t="shared" si="1"/>
        <v>5.5271076702429482</v>
      </c>
    </row>
    <row r="10" spans="2:11" x14ac:dyDescent="0.2">
      <c r="B10" s="8">
        <v>1</v>
      </c>
      <c r="C10" s="2" t="s">
        <v>22</v>
      </c>
      <c r="D10" s="37">
        <v>0</v>
      </c>
      <c r="E10" s="12">
        <f>_xlfn.POISSON.DIST($D10,E$9,FALSE)</f>
        <v>0.37665290215073743</v>
      </c>
      <c r="F10" s="12">
        <f t="shared" ref="F10:G25" si="2">_xlfn.POISSON.DIST($D10,F$9,FALSE)</f>
        <v>0.1088830801501339</v>
      </c>
      <c r="G10" s="12">
        <f t="shared" si="2"/>
        <v>6.500275446719119E-3</v>
      </c>
      <c r="H10" s="3"/>
      <c r="I10" s="12">
        <f>_xlfn.GAMMA($D10+1/$J$6)/_xlfn.GAMMA($D10+1)/_xlfn.GAMMA(1/$J$6)*((I$9*$J$6)^$D10)/((1+I$9*$J$6)^($D10+1/$J$6))</f>
        <v>0.56084996741338256</v>
      </c>
      <c r="J10" s="12">
        <f t="shared" ref="J10:K25" si="3">_xlfn.GAMMA($D10+1/$J$6)/_xlfn.GAMMA($D10+1)/_xlfn.GAMMA(1/$J$6)*((J$9*$J$6)^$D10)/((1+J$9*$J$6)^($D10+1/$J$6))</f>
        <v>0.33603436002335135</v>
      </c>
      <c r="K10" s="12">
        <f t="shared" si="3"/>
        <v>0.16959586881390945</v>
      </c>
    </row>
    <row r="11" spans="2:11" x14ac:dyDescent="0.2">
      <c r="B11" s="8">
        <v>2</v>
      </c>
      <c r="C11" s="1"/>
      <c r="D11" s="37">
        <v>1</v>
      </c>
      <c r="E11" s="12">
        <f t="shared" ref="E11:G26" si="4">_xlfn.POISSON.DIST($D11,E$9,FALSE)</f>
        <v>0.36777564507015387</v>
      </c>
      <c r="F11" s="12">
        <f t="shared" si="2"/>
        <v>0.24144612134586382</v>
      </c>
      <c r="G11" s="12">
        <f t="shared" si="2"/>
        <v>3.2734806847727893E-2</v>
      </c>
      <c r="H11" s="3"/>
      <c r="I11" s="12">
        <f t="shared" ref="I11:K26" si="5">_xlfn.GAMMA($D11+1/$J$6)/_xlfn.GAMMA($D11+1)/_xlfn.GAMMA(1/$J$6)*((I$9*$J$6)^$D11)/((1+I$9*$J$6)^($D11+1/$J$6))</f>
        <v>0.23963316831009868</v>
      </c>
      <c r="J11" s="12">
        <f t="shared" si="3"/>
        <v>0.21292356947179616</v>
      </c>
      <c r="K11" s="12">
        <f t="shared" si="3"/>
        <v>0.1318345259607159</v>
      </c>
    </row>
    <row r="12" spans="2:11" x14ac:dyDescent="0.2">
      <c r="B12" s="8">
        <v>3</v>
      </c>
      <c r="C12" s="1"/>
      <c r="D12" s="37">
        <v>2</v>
      </c>
      <c r="E12" s="12">
        <f t="shared" si="4"/>
        <v>0.17955380714501551</v>
      </c>
      <c r="F12" s="12">
        <f t="shared" si="2"/>
        <v>0.26770104883412382</v>
      </c>
      <c r="G12" s="12">
        <f t="shared" si="2"/>
        <v>8.2424782468172558E-2</v>
      </c>
      <c r="H12" s="3"/>
      <c r="I12" s="12">
        <f t="shared" si="5"/>
        <v>0.10778866917980019</v>
      </c>
      <c r="J12" s="12">
        <f t="shared" si="3"/>
        <v>0.14203315642898895</v>
      </c>
      <c r="K12" s="12">
        <f t="shared" si="3"/>
        <v>0.1078869719675601</v>
      </c>
    </row>
    <row r="13" spans="2:11" x14ac:dyDescent="0.2">
      <c r="B13" s="8">
        <v>4</v>
      </c>
      <c r="C13" s="1"/>
      <c r="D13" s="37">
        <v>3</v>
      </c>
      <c r="E13" s="12">
        <f t="shared" si="4"/>
        <v>5.844064643290825E-2</v>
      </c>
      <c r="F13" s="12">
        <f t="shared" si="2"/>
        <v>0.19787396361949627</v>
      </c>
      <c r="G13" s="12">
        <f t="shared" si="2"/>
        <v>0.13836128205528364</v>
      </c>
      <c r="H13" s="3"/>
      <c r="I13" s="12">
        <f t="shared" si="5"/>
        <v>4.9293914617248642E-2</v>
      </c>
      <c r="J13" s="12">
        <f t="shared" si="3"/>
        <v>9.6327382082785948E-2</v>
      </c>
      <c r="K13" s="12">
        <f t="shared" si="3"/>
        <v>8.9764137985227199E-2</v>
      </c>
    </row>
    <row r="14" spans="2:11" x14ac:dyDescent="0.2">
      <c r="B14" s="8">
        <v>5</v>
      </c>
      <c r="C14" s="1"/>
      <c r="D14" s="37">
        <v>4</v>
      </c>
      <c r="E14" s="12">
        <f t="shared" si="4"/>
        <v>1.4265817625094287E-2</v>
      </c>
      <c r="F14" s="12">
        <f t="shared" si="2"/>
        <v>0.10969542045785245</v>
      </c>
      <c r="G14" s="12">
        <f t="shared" si="2"/>
        <v>0.17419376611070173</v>
      </c>
      <c r="H14" s="3"/>
      <c r="I14" s="12">
        <f t="shared" si="5"/>
        <v>2.2728266673397911E-2</v>
      </c>
      <c r="J14" s="12">
        <f t="shared" si="3"/>
        <v>6.5866196539567171E-2</v>
      </c>
      <c r="K14" s="12">
        <f t="shared" si="3"/>
        <v>7.5299056508813467E-2</v>
      </c>
    </row>
    <row r="15" spans="2:11" x14ac:dyDescent="0.2">
      <c r="B15" s="8">
        <v>6</v>
      </c>
      <c r="C15" s="1"/>
      <c r="D15" s="37">
        <v>5</v>
      </c>
      <c r="E15" s="12">
        <f t="shared" si="4"/>
        <v>2.7859178833155593E-3</v>
      </c>
      <c r="F15" s="12">
        <f t="shared" si="2"/>
        <v>4.8649494048905471E-2</v>
      </c>
      <c r="G15" s="12">
        <f t="shared" si="2"/>
        <v>0.1754448510513559</v>
      </c>
      <c r="H15" s="3"/>
      <c r="I15" s="12">
        <f t="shared" si="5"/>
        <v>1.0530697609838151E-2</v>
      </c>
      <c r="J15" s="12">
        <f t="shared" si="3"/>
        <v>4.5257778420837155E-2</v>
      </c>
      <c r="K15" s="12">
        <f t="shared" si="3"/>
        <v>6.3473730320723482E-2</v>
      </c>
    </row>
    <row r="16" spans="2:11" x14ac:dyDescent="0.2">
      <c r="B16" s="8">
        <v>7</v>
      </c>
      <c r="C16" s="1"/>
      <c r="D16" s="37">
        <v>6</v>
      </c>
      <c r="E16" s="12">
        <f t="shared" si="4"/>
        <v>4.5337619012017803E-4</v>
      </c>
      <c r="F16" s="12">
        <f t="shared" si="2"/>
        <v>1.7979885132061817E-2</v>
      </c>
      <c r="G16" s="12">
        <f t="shared" si="2"/>
        <v>0.14725410122154298</v>
      </c>
      <c r="H16" s="3"/>
      <c r="I16" s="12">
        <f t="shared" si="5"/>
        <v>4.8950161690511224E-3</v>
      </c>
      <c r="J16" s="12">
        <f t="shared" si="3"/>
        <v>3.1198236125643701E-2</v>
      </c>
      <c r="K16" s="12">
        <f t="shared" si="3"/>
        <v>5.3679031675159534E-2</v>
      </c>
    </row>
    <row r="17" spans="2:11" x14ac:dyDescent="0.2">
      <c r="B17" s="8">
        <v>8</v>
      </c>
      <c r="C17" s="1"/>
      <c r="D17" s="37">
        <v>7</v>
      </c>
      <c r="E17" s="12">
        <f t="shared" si="4"/>
        <v>6.3241522453919062E-5</v>
      </c>
      <c r="F17" s="12">
        <f t="shared" si="2"/>
        <v>5.6957210056284265E-3</v>
      </c>
      <c r="G17" s="12">
        <f t="shared" si="2"/>
        <v>0.10593692969593305</v>
      </c>
      <c r="H17" s="3"/>
      <c r="I17" s="12">
        <f t="shared" si="5"/>
        <v>2.2806190152593357E-3</v>
      </c>
      <c r="J17" s="12">
        <f t="shared" si="3"/>
        <v>2.1556014717305554E-2</v>
      </c>
      <c r="K17" s="12">
        <f t="shared" si="3"/>
        <v>4.5500581322205406E-2</v>
      </c>
    </row>
    <row r="18" spans="2:11" x14ac:dyDescent="0.2">
      <c r="B18" s="8">
        <v>9</v>
      </c>
      <c r="C18" s="1"/>
      <c r="D18" s="37">
        <v>8</v>
      </c>
      <c r="E18" s="12">
        <f t="shared" si="4"/>
        <v>7.718874454072449E-6</v>
      </c>
      <c r="F18" s="12">
        <f t="shared" si="2"/>
        <v>1.5787688766483873E-3</v>
      </c>
      <c r="G18" s="12">
        <f t="shared" si="2"/>
        <v>6.6686115074323746E-2</v>
      </c>
      <c r="H18" s="3"/>
      <c r="I18" s="12">
        <f t="shared" si="5"/>
        <v>1.0643906592949629E-3</v>
      </c>
      <c r="J18" s="12">
        <f t="shared" si="3"/>
        <v>1.4919580271690047E-2</v>
      </c>
      <c r="K18" s="12">
        <f t="shared" si="3"/>
        <v>3.8634822469816789E-2</v>
      </c>
    </row>
    <row r="19" spans="2:11" x14ac:dyDescent="0.2">
      <c r="B19" s="8">
        <v>10</v>
      </c>
      <c r="C19" s="1"/>
      <c r="D19" s="37">
        <v>9</v>
      </c>
      <c r="E19" s="12">
        <f t="shared" si="4"/>
        <v>8.3743887139474837E-7</v>
      </c>
      <c r="F19" s="12">
        <f t="shared" si="2"/>
        <v>3.8898771175539598E-4</v>
      </c>
      <c r="G19" s="12">
        <f t="shared" si="2"/>
        <v>3.73139246906007E-2</v>
      </c>
      <c r="H19" s="3"/>
      <c r="I19" s="12">
        <f t="shared" si="5"/>
        <v>4.9742954577818683E-4</v>
      </c>
      <c r="J19" s="12">
        <f t="shared" si="3"/>
        <v>1.0340152609854786E-2</v>
      </c>
      <c r="K19" s="12">
        <f t="shared" si="3"/>
        <v>3.2849072051917665E-2</v>
      </c>
    </row>
    <row r="20" spans="2:11" x14ac:dyDescent="0.2">
      <c r="B20" s="8">
        <v>11</v>
      </c>
      <c r="C20" s="1"/>
      <c r="D20" s="37">
        <v>10</v>
      </c>
      <c r="E20" s="12">
        <f t="shared" si="4"/>
        <v>8.177014417660497E-8</v>
      </c>
      <c r="F20" s="12">
        <f t="shared" si="2"/>
        <v>8.6257271676225418E-5</v>
      </c>
      <c r="G20" s="12">
        <f t="shared" si="2"/>
        <v>1.8790959359945094E-2</v>
      </c>
      <c r="H20" s="3"/>
      <c r="I20" s="12">
        <f t="shared" si="5"/>
        <v>2.3271656944737519E-4</v>
      </c>
      <c r="J20" s="12">
        <f t="shared" si="3"/>
        <v>7.1740185886065202E-3</v>
      </c>
      <c r="K20" s="12">
        <f t="shared" si="3"/>
        <v>2.795969931099208E-2</v>
      </c>
    </row>
    <row r="21" spans="2:11" x14ac:dyDescent="0.2">
      <c r="B21" s="8">
        <v>12</v>
      </c>
      <c r="C21" s="1"/>
      <c r="D21" s="37">
        <v>11</v>
      </c>
      <c r="E21" s="12">
        <f t="shared" si="4"/>
        <v>7.2584472697926138E-9</v>
      </c>
      <c r="F21" s="12">
        <f t="shared" si="2"/>
        <v>1.7388529934531892E-5</v>
      </c>
      <c r="G21" s="12">
        <f t="shared" si="2"/>
        <v>8.6026903457365519E-3</v>
      </c>
      <c r="H21" s="3"/>
      <c r="I21" s="12">
        <f t="shared" si="5"/>
        <v>1.0896908087242775E-4</v>
      </c>
      <c r="J21" s="12">
        <f t="shared" si="3"/>
        <v>4.9817083614232451E-3</v>
      </c>
      <c r="K21" s="12">
        <f t="shared" si="3"/>
        <v>2.3818924076613963E-2</v>
      </c>
    </row>
    <row r="22" spans="2:11" x14ac:dyDescent="0.2">
      <c r="B22" s="8">
        <v>13</v>
      </c>
      <c r="C22" s="1"/>
      <c r="D22" s="37">
        <v>12</v>
      </c>
      <c r="E22" s="12">
        <f t="shared" si="4"/>
        <v>5.9061453122415225E-10</v>
      </c>
      <c r="F22" s="12">
        <f t="shared" si="2"/>
        <v>3.21322736187158E-6</v>
      </c>
      <c r="G22" s="12">
        <f t="shared" si="2"/>
        <v>3.6101983824474554E-3</v>
      </c>
      <c r="H22" s="3"/>
      <c r="I22" s="12">
        <f t="shared" si="5"/>
        <v>5.1061773222106993E-5</v>
      </c>
      <c r="J22" s="12">
        <f t="shared" si="3"/>
        <v>3.4618697558339937E-3</v>
      </c>
      <c r="K22" s="12">
        <f t="shared" si="3"/>
        <v>2.0306188194986335E-2</v>
      </c>
    </row>
    <row r="23" spans="2:11" x14ac:dyDescent="0.2">
      <c r="B23" s="8">
        <v>14</v>
      </c>
      <c r="C23" s="1"/>
      <c r="D23" s="37">
        <v>13</v>
      </c>
      <c r="E23" s="12">
        <f t="shared" si="4"/>
        <v>4.4361111939166292E-11</v>
      </c>
      <c r="F23" s="12">
        <f t="shared" si="2"/>
        <v>5.4809764923039787E-7</v>
      </c>
      <c r="G23" s="12">
        <f t="shared" si="2"/>
        <v>1.3985105199366896E-3</v>
      </c>
      <c r="H23" s="3"/>
      <c r="I23" s="12">
        <f t="shared" si="5"/>
        <v>2.3941768598603697E-5</v>
      </c>
      <c r="J23" s="12">
        <f t="shared" si="3"/>
        <v>2.4071928315463537E-3</v>
      </c>
      <c r="K23" s="12">
        <f t="shared" si="3"/>
        <v>1.7322174343404315E-2</v>
      </c>
    </row>
    <row r="24" spans="2:11" x14ac:dyDescent="0.2">
      <c r="B24" s="8">
        <v>15</v>
      </c>
      <c r="C24" s="1"/>
      <c r="D24" s="37">
        <v>14</v>
      </c>
      <c r="E24" s="12">
        <f t="shared" si="4"/>
        <v>3.0939695532290002E-12</v>
      </c>
      <c r="F24" s="12">
        <f t="shared" si="2"/>
        <v>8.6813994386713333E-8</v>
      </c>
      <c r="G24" s="12">
        <f t="shared" si="2"/>
        <v>5.0305529489687621E-4</v>
      </c>
      <c r="H24" s="3"/>
      <c r="I24" s="12">
        <f t="shared" si="5"/>
        <v>1.1231710955522976E-5</v>
      </c>
      <c r="J24" s="12">
        <f t="shared" si="3"/>
        <v>1.674712999131597E-3</v>
      </c>
      <c r="K24" s="12">
        <f t="shared" si="3"/>
        <v>1.4784469882741843E-2</v>
      </c>
    </row>
    <row r="25" spans="2:11" x14ac:dyDescent="0.2">
      <c r="B25" s="8">
        <v>16</v>
      </c>
      <c r="C25" s="1"/>
      <c r="D25" s="37">
        <v>15</v>
      </c>
      <c r="E25" s="12">
        <f t="shared" si="4"/>
        <v>2.0140322682036596E-13</v>
      </c>
      <c r="F25" s="12">
        <f t="shared" si="2"/>
        <v>1.2833890073836718E-8</v>
      </c>
      <c r="G25" s="12">
        <f t="shared" si="2"/>
        <v>1.688894370416014E-4</v>
      </c>
      <c r="H25" s="3"/>
      <c r="I25" s="12">
        <f t="shared" si="5"/>
        <v>5.2715008729892168E-6</v>
      </c>
      <c r="J25" s="12">
        <f t="shared" si="3"/>
        <v>1.165651094906094E-3</v>
      </c>
      <c r="K25" s="12">
        <f t="shared" si="3"/>
        <v>1.2624313859649678E-2</v>
      </c>
    </row>
    <row r="26" spans="2:11" x14ac:dyDescent="0.2">
      <c r="B26" s="9">
        <v>17</v>
      </c>
      <c r="C26" s="35"/>
      <c r="D26" s="41">
        <v>16</v>
      </c>
      <c r="E26" s="13">
        <f t="shared" si="4"/>
        <v>1.229102464764547E-14</v>
      </c>
      <c r="F26" s="13">
        <f t="shared" si="4"/>
        <v>1.7786814167054337E-9</v>
      </c>
      <c r="G26" s="13">
        <f t="shared" si="4"/>
        <v>5.31570079750309E-5</v>
      </c>
      <c r="H26" s="7"/>
      <c r="I26" s="13">
        <f t="shared" si="5"/>
        <v>2.475120874555712E-6</v>
      </c>
      <c r="J26" s="13">
        <f t="shared" si="5"/>
        <v>8.1165323964180224E-4</v>
      </c>
      <c r="K26" s="13">
        <f t="shared" si="5"/>
        <v>1.0784091780825346E-2</v>
      </c>
    </row>
    <row r="27" spans="2:11" x14ac:dyDescent="0.2">
      <c r="C27" s="1"/>
      <c r="D27" s="1"/>
      <c r="E27" s="42"/>
      <c r="F27" s="38"/>
      <c r="G27" s="38"/>
      <c r="H27" s="38"/>
      <c r="I27" s="38"/>
      <c r="J27" s="38"/>
      <c r="K27" s="38"/>
    </row>
    <row r="28" spans="2:11" x14ac:dyDescent="0.2">
      <c r="I28" s="12"/>
      <c r="J28" s="12"/>
      <c r="K28" s="12"/>
    </row>
  </sheetData>
  <mergeCells count="2">
    <mergeCell ref="E7:G7"/>
    <mergeCell ref="I7:K7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63D31-7357-4682-9F73-8E94EB585C35}">
  <dimension ref="B2:X181"/>
  <sheetViews>
    <sheetView workbookViewId="0"/>
  </sheetViews>
  <sheetFormatPr defaultRowHeight="13" x14ac:dyDescent="0.2"/>
  <cols>
    <col min="1" max="1" width="4.90625" style="1" customWidth="1"/>
    <col min="2" max="2" width="6.6328125" style="1" customWidth="1"/>
    <col min="3" max="3" width="7.90625" style="1" customWidth="1"/>
    <col min="4" max="4" width="6.6328125" style="1" customWidth="1"/>
    <col min="5" max="5" width="6.08984375" style="1" customWidth="1"/>
    <col min="6" max="6" width="6.36328125" style="1" customWidth="1"/>
    <col min="7" max="7" width="7.90625" style="1" customWidth="1"/>
    <col min="8" max="8" width="8.1796875" style="1" customWidth="1"/>
    <col min="9" max="9" width="8.08984375" style="1" customWidth="1"/>
    <col min="10" max="16384" width="8.7265625" style="1"/>
  </cols>
  <sheetData>
    <row r="2" spans="2:11" ht="13.5" thickBot="1" x14ac:dyDescent="0.25">
      <c r="F2" s="12"/>
    </row>
    <row r="3" spans="2:11" ht="15" x14ac:dyDescent="0.2">
      <c r="B3" s="5" t="s">
        <v>2</v>
      </c>
      <c r="C3" s="23">
        <v>-3.3047417398217989</v>
      </c>
      <c r="D3" s="6"/>
      <c r="E3" s="6"/>
      <c r="F3" s="5" t="s">
        <v>2</v>
      </c>
      <c r="G3" s="23">
        <v>-4.0523374335773079</v>
      </c>
      <c r="H3" s="6"/>
    </row>
    <row r="4" spans="2:11" ht="15.5" thickBot="1" x14ac:dyDescent="0.25">
      <c r="B4" s="2" t="s">
        <v>3</v>
      </c>
      <c r="C4" s="24">
        <v>0.16404453762645238</v>
      </c>
      <c r="D4" s="22" t="s">
        <v>17</v>
      </c>
      <c r="F4" s="2" t="s">
        <v>3</v>
      </c>
      <c r="G4" s="28">
        <v>0.19206655600133135</v>
      </c>
      <c r="H4" s="22" t="s">
        <v>18</v>
      </c>
    </row>
    <row r="5" spans="2:11" ht="13.5" thickBot="1" x14ac:dyDescent="0.25">
      <c r="B5" s="14"/>
      <c r="C5" s="7"/>
      <c r="D5" s="25">
        <v>-461.58812220653169</v>
      </c>
      <c r="F5" s="31" t="s">
        <v>7</v>
      </c>
      <c r="G5" s="24">
        <v>1.1054998836359082</v>
      </c>
      <c r="H5" s="25">
        <v>-375.64548270811258</v>
      </c>
      <c r="K5" s="1" t="s">
        <v>34</v>
      </c>
    </row>
    <row r="6" spans="2:11" x14ac:dyDescent="0.2">
      <c r="F6" s="12"/>
    </row>
    <row r="7" spans="2:11" x14ac:dyDescent="0.2">
      <c r="C7" s="32" t="s">
        <v>8</v>
      </c>
      <c r="D7" s="32" t="s">
        <v>9</v>
      </c>
      <c r="E7" s="32"/>
      <c r="F7" s="12"/>
    </row>
    <row r="8" spans="2:11" s="16" customFormat="1" ht="16" customHeight="1" x14ac:dyDescent="0.2">
      <c r="B8" s="19" t="s">
        <v>0</v>
      </c>
      <c r="C8" s="30" t="s">
        <v>1</v>
      </c>
      <c r="D8" s="22" t="s">
        <v>13</v>
      </c>
      <c r="E8" s="32"/>
      <c r="F8" s="16" t="s">
        <v>1</v>
      </c>
      <c r="G8" s="16" t="s">
        <v>14</v>
      </c>
      <c r="H8" s="16" t="s">
        <v>4</v>
      </c>
      <c r="I8" s="16" t="s">
        <v>6</v>
      </c>
    </row>
    <row r="9" spans="2:11" x14ac:dyDescent="0.2">
      <c r="B9" s="1">
        <v>1</v>
      </c>
      <c r="C9" s="21">
        <v>28.3</v>
      </c>
      <c r="D9" s="20">
        <v>8</v>
      </c>
      <c r="E9" s="32"/>
      <c r="F9" s="8">
        <v>15</v>
      </c>
      <c r="G9" s="29">
        <f t="shared" ref="G9:G26" si="0">EXP($C$3+$C$4*F9)</f>
        <v>0.42995545210162706</v>
      </c>
      <c r="H9" s="29">
        <f t="shared" ref="H9:H26" si="1">EXP($G$3+$G$4*F9)</f>
        <v>0.30995160904044267</v>
      </c>
      <c r="I9" s="29">
        <f t="shared" ref="I9:I26" si="2">H9*$G$5</f>
        <v>0.34265146772697191</v>
      </c>
    </row>
    <row r="10" spans="2:11" x14ac:dyDescent="0.2">
      <c r="B10" s="1">
        <v>2</v>
      </c>
      <c r="C10" s="21">
        <v>22.5</v>
      </c>
      <c r="D10" s="20">
        <v>0</v>
      </c>
      <c r="E10" s="20"/>
      <c r="F10" s="8">
        <v>17</v>
      </c>
      <c r="G10" s="29">
        <f t="shared" si="0"/>
        <v>0.59691258495465271</v>
      </c>
      <c r="H10" s="29">
        <f t="shared" si="1"/>
        <v>0.45511461914125412</v>
      </c>
      <c r="I10" s="29">
        <f t="shared" si="2"/>
        <v>0.50312915850165707</v>
      </c>
    </row>
    <row r="11" spans="2:11" x14ac:dyDescent="0.2">
      <c r="B11" s="1">
        <v>3</v>
      </c>
      <c r="C11" s="21">
        <v>26</v>
      </c>
      <c r="D11" s="20">
        <v>9</v>
      </c>
      <c r="E11" s="20"/>
      <c r="F11" s="8">
        <v>20</v>
      </c>
      <c r="G11" s="29">
        <f t="shared" si="0"/>
        <v>0.97643119957421487</v>
      </c>
      <c r="H11" s="29">
        <f t="shared" si="1"/>
        <v>0.80976895434780416</v>
      </c>
      <c r="I11" s="29">
        <f t="shared" si="2"/>
        <v>0.89519948480346856</v>
      </c>
    </row>
    <row r="12" spans="2:11" x14ac:dyDescent="0.2">
      <c r="B12" s="1">
        <v>4</v>
      </c>
      <c r="C12" s="21">
        <v>24.8</v>
      </c>
      <c r="D12" s="20">
        <v>0</v>
      </c>
      <c r="E12" s="20"/>
      <c r="F12" s="8">
        <v>21</v>
      </c>
      <c r="G12" s="29">
        <f t="shared" si="0"/>
        <v>1.1504964562818583</v>
      </c>
      <c r="H12" s="29">
        <f t="shared" si="1"/>
        <v>0.98123847267257547</v>
      </c>
      <c r="I12" s="29">
        <f t="shared" si="2"/>
        <v>1.0847590173586086</v>
      </c>
    </row>
    <row r="13" spans="2:11" x14ac:dyDescent="0.2">
      <c r="B13" s="1">
        <v>5</v>
      </c>
      <c r="C13" s="21">
        <v>26</v>
      </c>
      <c r="D13" s="20">
        <v>4</v>
      </c>
      <c r="E13" s="20"/>
      <c r="F13" s="8">
        <v>22</v>
      </c>
      <c r="G13" s="29">
        <f t="shared" si="0"/>
        <v>1.3555917677500515</v>
      </c>
      <c r="H13" s="29">
        <f t="shared" si="1"/>
        <v>1.1890168610233782</v>
      </c>
      <c r="I13" s="29">
        <f t="shared" si="2"/>
        <v>1.3144580015024776</v>
      </c>
    </row>
    <row r="14" spans="2:11" x14ac:dyDescent="0.2">
      <c r="B14" s="1">
        <v>6</v>
      </c>
      <c r="C14" s="21">
        <v>23.8</v>
      </c>
      <c r="D14" s="20">
        <v>0</v>
      </c>
      <c r="E14" s="20"/>
      <c r="F14" s="8">
        <v>23</v>
      </c>
      <c r="G14" s="29">
        <f t="shared" si="0"/>
        <v>1.5972487622695568</v>
      </c>
      <c r="H14" s="29">
        <f t="shared" si="1"/>
        <v>1.4407925648769773</v>
      </c>
      <c r="I14" s="29">
        <f t="shared" si="2"/>
        <v>1.5927960128149801</v>
      </c>
    </row>
    <row r="15" spans="2:11" x14ac:dyDescent="0.2">
      <c r="B15" s="1">
        <v>7</v>
      </c>
      <c r="C15" s="21">
        <v>26.5</v>
      </c>
      <c r="D15" s="20">
        <v>0</v>
      </c>
      <c r="E15" s="20"/>
      <c r="F15" s="8">
        <v>24</v>
      </c>
      <c r="G15" s="29">
        <f t="shared" si="0"/>
        <v>1.8819851737562563</v>
      </c>
      <c r="H15" s="29">
        <f t="shared" si="1"/>
        <v>1.7458820669860635</v>
      </c>
      <c r="I15" s="29">
        <f t="shared" si="2"/>
        <v>1.9300724218951122</v>
      </c>
    </row>
    <row r="16" spans="2:11" x14ac:dyDescent="0.2">
      <c r="B16" s="1">
        <v>8</v>
      </c>
      <c r="C16" s="21">
        <v>24.7</v>
      </c>
      <c r="D16" s="20">
        <v>0</v>
      </c>
      <c r="E16" s="20"/>
      <c r="F16" s="8">
        <v>25</v>
      </c>
      <c r="G16" s="29">
        <f t="shared" si="0"/>
        <v>2.2174806316366587</v>
      </c>
      <c r="H16" s="29">
        <f t="shared" si="1"/>
        <v>2.1155746261668114</v>
      </c>
      <c r="I16" s="29">
        <f t="shared" si="2"/>
        <v>2.33876750305049</v>
      </c>
    </row>
    <row r="17" spans="2:24" x14ac:dyDescent="0.2">
      <c r="B17" s="1">
        <v>9</v>
      </c>
      <c r="C17" s="21">
        <v>23.7</v>
      </c>
      <c r="D17" s="20">
        <v>0</v>
      </c>
      <c r="E17" s="20"/>
      <c r="F17" s="8">
        <v>26</v>
      </c>
      <c r="G17" s="29">
        <f t="shared" si="0"/>
        <v>2.6127837882322029</v>
      </c>
      <c r="H17" s="29">
        <f t="shared" si="1"/>
        <v>2.5635500149258172</v>
      </c>
      <c r="I17" s="29">
        <f t="shared" si="2"/>
        <v>2.8340042431953218</v>
      </c>
    </row>
    <row r="18" spans="2:24" x14ac:dyDescent="0.2">
      <c r="B18" s="1">
        <v>10</v>
      </c>
      <c r="C18" s="21">
        <v>25.6</v>
      </c>
      <c r="D18" s="20">
        <v>0</v>
      </c>
      <c r="E18" s="20"/>
      <c r="F18" s="8">
        <v>27</v>
      </c>
      <c r="G18" s="29">
        <f t="shared" si="0"/>
        <v>3.0785563700777288</v>
      </c>
      <c r="H18" s="29">
        <f t="shared" si="1"/>
        <v>3.1063847135156473</v>
      </c>
      <c r="I18" s="29">
        <f t="shared" si="2"/>
        <v>3.4341079393199121</v>
      </c>
    </row>
    <row r="19" spans="2:24" x14ac:dyDescent="0.2">
      <c r="B19" s="1">
        <v>11</v>
      </c>
      <c r="C19" s="21">
        <v>24.3</v>
      </c>
      <c r="D19" s="20">
        <v>0</v>
      </c>
      <c r="E19" s="20"/>
      <c r="F19" s="8">
        <v>28</v>
      </c>
      <c r="G19" s="29">
        <f t="shared" si="0"/>
        <v>3.6273607354853499</v>
      </c>
      <c r="H19" s="29">
        <f t="shared" si="1"/>
        <v>3.764165291170622</v>
      </c>
      <c r="I19" s="29">
        <f t="shared" si="2"/>
        <v>4.1612842913754475</v>
      </c>
    </row>
    <row r="20" spans="2:24" x14ac:dyDescent="0.2">
      <c r="B20" s="1">
        <v>12</v>
      </c>
      <c r="C20" s="21">
        <v>25.8</v>
      </c>
      <c r="D20" s="20">
        <v>0</v>
      </c>
      <c r="E20" s="20"/>
      <c r="F20" s="8">
        <v>29</v>
      </c>
      <c r="G20" s="29">
        <f t="shared" si="0"/>
        <v>4.2739986940725094</v>
      </c>
      <c r="H20" s="29">
        <f t="shared" si="1"/>
        <v>4.5612316715330206</v>
      </c>
      <c r="I20" s="29">
        <f t="shared" si="2"/>
        <v>5.0424410821161736</v>
      </c>
    </row>
    <row r="21" spans="2:24" x14ac:dyDescent="0.2">
      <c r="B21" s="1">
        <v>13</v>
      </c>
      <c r="C21" s="21">
        <v>28.2</v>
      </c>
      <c r="D21" s="20">
        <v>11</v>
      </c>
      <c r="E21" s="20"/>
      <c r="F21" s="8">
        <v>30</v>
      </c>
      <c r="G21" s="29">
        <f t="shared" si="0"/>
        <v>5.0359107265600747</v>
      </c>
      <c r="H21" s="29">
        <f t="shared" si="1"/>
        <v>5.5270777853981583</v>
      </c>
      <c r="I21" s="29">
        <f t="shared" si="2"/>
        <v>6.1101838486042777</v>
      </c>
    </row>
    <row r="22" spans="2:24" x14ac:dyDescent="0.2">
      <c r="B22" s="1">
        <v>14</v>
      </c>
      <c r="C22" s="21">
        <v>21</v>
      </c>
      <c r="D22" s="20">
        <v>0</v>
      </c>
      <c r="E22" s="20"/>
      <c r="F22" s="8">
        <v>31</v>
      </c>
      <c r="G22" s="29">
        <f t="shared" si="0"/>
        <v>5.9336463722027926</v>
      </c>
      <c r="H22" s="29">
        <f t="shared" si="1"/>
        <v>6.6974429377261737</v>
      </c>
      <c r="I22" s="29">
        <f t="shared" si="2"/>
        <v>7.4040223883144201</v>
      </c>
    </row>
    <row r="23" spans="2:24" x14ac:dyDescent="0.2">
      <c r="B23" s="1">
        <v>15</v>
      </c>
      <c r="C23" s="21">
        <v>26</v>
      </c>
      <c r="D23" s="20">
        <v>14</v>
      </c>
      <c r="E23" s="20"/>
      <c r="F23" s="8">
        <v>32</v>
      </c>
      <c r="G23" s="29">
        <f t="shared" si="0"/>
        <v>6.9914184706775622</v>
      </c>
      <c r="H23" s="29">
        <f t="shared" si="1"/>
        <v>8.1156342728885491</v>
      </c>
      <c r="I23" s="29">
        <f t="shared" si="2"/>
        <v>8.9718327443098804</v>
      </c>
    </row>
    <row r="24" spans="2:24" x14ac:dyDescent="0.2">
      <c r="B24" s="1">
        <v>16</v>
      </c>
      <c r="C24" s="21">
        <v>27.1</v>
      </c>
      <c r="D24" s="20">
        <v>8</v>
      </c>
      <c r="E24" s="20"/>
      <c r="F24" s="8">
        <v>33</v>
      </c>
      <c r="G24" s="29">
        <f t="shared" si="0"/>
        <v>8.2377562068946322</v>
      </c>
      <c r="H24" s="29">
        <f t="shared" si="1"/>
        <v>9.8341292734693102</v>
      </c>
      <c r="I24" s="29">
        <f t="shared" si="2"/>
        <v>10.871628767480802</v>
      </c>
    </row>
    <row r="25" spans="2:24" x14ac:dyDescent="0.2">
      <c r="B25" s="1">
        <v>17</v>
      </c>
      <c r="C25" s="21">
        <v>25.2</v>
      </c>
      <c r="D25" s="20">
        <v>1</v>
      </c>
      <c r="E25" s="20"/>
      <c r="F25" s="8">
        <v>34</v>
      </c>
      <c r="G25" s="29">
        <f t="shared" si="0"/>
        <v>9.7062745720117718</v>
      </c>
      <c r="H25" s="29">
        <f t="shared" si="1"/>
        <v>11.916517590052083</v>
      </c>
      <c r="I25" s="29">
        <f t="shared" si="2"/>
        <v>13.173708809147831</v>
      </c>
      <c r="L25" s="3">
        <f>H11</f>
        <v>0.80976895434780416</v>
      </c>
      <c r="Q25" s="3">
        <f>H16</f>
        <v>2.1155746261668114</v>
      </c>
      <c r="V25" s="29">
        <f>H21</f>
        <v>5.5270777853981583</v>
      </c>
    </row>
    <row r="26" spans="2:24" x14ac:dyDescent="0.2">
      <c r="B26" s="1">
        <v>18</v>
      </c>
      <c r="C26" s="21">
        <v>29</v>
      </c>
      <c r="D26" s="20">
        <v>1</v>
      </c>
      <c r="E26" s="20"/>
      <c r="F26" s="8">
        <v>35</v>
      </c>
      <c r="G26" s="29">
        <f t="shared" si="0"/>
        <v>11.436580993794314</v>
      </c>
      <c r="H26" s="29">
        <f t="shared" si="1"/>
        <v>14.439854055724091</v>
      </c>
      <c r="I26" s="29">
        <f t="shared" si="2"/>
        <v>15.96325697832248</v>
      </c>
      <c r="L26" s="1">
        <v>1.1054998836359082</v>
      </c>
      <c r="Q26" s="1">
        <v>1.1054998836359082</v>
      </c>
      <c r="V26" s="1">
        <v>1.1054998836359082</v>
      </c>
    </row>
    <row r="27" spans="2:24" x14ac:dyDescent="0.2">
      <c r="B27" s="1">
        <v>19</v>
      </c>
      <c r="C27" s="21">
        <v>24.7</v>
      </c>
      <c r="D27" s="20">
        <v>0</v>
      </c>
      <c r="E27" s="20"/>
      <c r="F27" s="12"/>
      <c r="G27" s="12"/>
      <c r="L27" s="2" t="s">
        <v>19</v>
      </c>
      <c r="M27" s="2" t="s">
        <v>20</v>
      </c>
      <c r="N27" s="1" t="s">
        <v>21</v>
      </c>
      <c r="Q27" s="2" t="s">
        <v>19</v>
      </c>
      <c r="R27" s="2" t="s">
        <v>20</v>
      </c>
      <c r="S27" s="1" t="s">
        <v>21</v>
      </c>
      <c r="V27" s="2" t="s">
        <v>19</v>
      </c>
      <c r="W27" s="2" t="s">
        <v>20</v>
      </c>
      <c r="X27" s="1" t="s">
        <v>21</v>
      </c>
    </row>
    <row r="28" spans="2:24" x14ac:dyDescent="0.2">
      <c r="B28" s="1">
        <v>20</v>
      </c>
      <c r="C28" s="21">
        <v>27.4</v>
      </c>
      <c r="D28" s="20">
        <v>5</v>
      </c>
      <c r="E28" s="20"/>
      <c r="F28" s="12"/>
      <c r="G28" s="12"/>
      <c r="K28" s="1">
        <v>20</v>
      </c>
      <c r="L28" s="1">
        <v>0</v>
      </c>
      <c r="M28" s="12">
        <f>_xlfn.GAMMA(L28+1/$L$26)/_xlfn.GAMMA(L28+1)/_xlfn.GAMMA(1/$L$26)*(($L$25*$L$26)^L28)/((1+$L$25*$L$26)^(L28+1/$L$26))</f>
        <v>0.56084414461682064</v>
      </c>
      <c r="N28" s="4">
        <f>20+M28*10</f>
        <v>25.608441446168207</v>
      </c>
      <c r="P28" s="1">
        <v>25</v>
      </c>
      <c r="Q28" s="1">
        <v>0</v>
      </c>
      <c r="R28" s="12">
        <f t="shared" ref="R28:R44" si="3">_xlfn.GAMMA(Q28+1/$Q$26)/_xlfn.GAMMA(Q28+1)/_xlfn.GAMMA(1/$Q$26)*(($Q$25*$Q$26)^Q28)/((1+$Q$25*$Q$26)^(Q28+1/$Q$26))</f>
        <v>0.33603198119957978</v>
      </c>
      <c r="S28" s="4">
        <f>25+R28*10</f>
        <v>28.360319811995797</v>
      </c>
      <c r="U28" s="1">
        <v>30</v>
      </c>
      <c r="V28" s="1">
        <v>0</v>
      </c>
      <c r="W28" s="12">
        <f t="shared" ref="W28:W44" si="4">_xlfn.GAMMA(V28+1/$V$26)/_xlfn.GAMMA(V28+1)/_xlfn.GAMMA(1/$V$26)*(($V$25*$V$26)^V28)/((1+$V$25*$V$26)^(V28+1/$V$26))</f>
        <v>0.16959604540406986</v>
      </c>
      <c r="X28" s="4">
        <f>30+W28*10</f>
        <v>31.695960454040698</v>
      </c>
    </row>
    <row r="29" spans="2:24" x14ac:dyDescent="0.2">
      <c r="B29" s="1">
        <v>21</v>
      </c>
      <c r="C29" s="21">
        <v>23.2</v>
      </c>
      <c r="D29" s="20">
        <v>4</v>
      </c>
      <c r="E29" s="20"/>
      <c r="F29" s="12"/>
      <c r="G29" s="12"/>
      <c r="K29" s="1">
        <v>20</v>
      </c>
      <c r="L29" s="1">
        <v>1</v>
      </c>
      <c r="M29" s="12">
        <f t="shared" ref="M29:M44" si="5">_xlfn.GAMMA(L29+1/$L$26)/_xlfn.GAMMA(L29+1)/_xlfn.GAMMA(1/$L$26)*(($L$25*$L$26)^L29)/((1+$L$25*$L$26)^(L29+1/$L$26))</f>
        <v>0.23963397002798736</v>
      </c>
      <c r="N29" s="4">
        <f t="shared" ref="N29:N44" si="6">20+M29*10</f>
        <v>22.396339700279874</v>
      </c>
      <c r="P29" s="1">
        <v>25</v>
      </c>
      <c r="Q29" s="1">
        <v>1</v>
      </c>
      <c r="R29" s="12">
        <f t="shared" si="3"/>
        <v>0.21292310182031965</v>
      </c>
      <c r="S29" s="4">
        <f t="shared" ref="S29:S43" si="7">25+R29*10</f>
        <v>27.129231018203196</v>
      </c>
      <c r="U29" s="1">
        <v>30</v>
      </c>
      <c r="V29" s="1">
        <v>1</v>
      </c>
      <c r="W29" s="12">
        <f t="shared" si="4"/>
        <v>0.13183492227535254</v>
      </c>
      <c r="X29" s="4">
        <f t="shared" ref="X29:X44" si="8">30+W29*10</f>
        <v>31.318349222753525</v>
      </c>
    </row>
    <row r="30" spans="2:24" x14ac:dyDescent="0.2">
      <c r="B30" s="1">
        <v>22</v>
      </c>
      <c r="C30" s="21">
        <v>25</v>
      </c>
      <c r="D30" s="20">
        <v>3</v>
      </c>
      <c r="E30" s="20"/>
      <c r="F30" s="12"/>
      <c r="G30" s="12"/>
      <c r="K30" s="1">
        <v>20</v>
      </c>
      <c r="L30" s="1">
        <v>2</v>
      </c>
      <c r="M30" s="12">
        <f t="shared" si="5"/>
        <v>0.10779033002127712</v>
      </c>
      <c r="N30" s="4">
        <f t="shared" si="6"/>
        <v>21.077903300212771</v>
      </c>
      <c r="P30" s="1">
        <v>25</v>
      </c>
      <c r="Q30" s="1">
        <v>2</v>
      </c>
      <c r="R30" s="12">
        <f t="shared" si="3"/>
        <v>0.14203330148854817</v>
      </c>
      <c r="S30" s="4">
        <f t="shared" si="7"/>
        <v>26.420333014885482</v>
      </c>
      <c r="U30" s="1">
        <v>30</v>
      </c>
      <c r="V30" s="1">
        <v>2</v>
      </c>
      <c r="W30" s="12">
        <f t="shared" si="4"/>
        <v>0.10788732863200258</v>
      </c>
      <c r="X30" s="4">
        <f t="shared" si="8"/>
        <v>31.078873286320025</v>
      </c>
    </row>
    <row r="31" spans="2:24" x14ac:dyDescent="0.2">
      <c r="B31" s="1">
        <v>23</v>
      </c>
      <c r="C31" s="21">
        <v>22.5</v>
      </c>
      <c r="D31" s="20">
        <v>1</v>
      </c>
      <c r="E31" s="20"/>
      <c r="F31" s="12"/>
      <c r="G31" s="12"/>
      <c r="K31" s="1">
        <v>20</v>
      </c>
      <c r="L31" s="1">
        <v>3</v>
      </c>
      <c r="M31" s="12">
        <f t="shared" si="5"/>
        <v>4.9295243215146264E-2</v>
      </c>
      <c r="N31" s="4">
        <f t="shared" si="6"/>
        <v>20.492952432151462</v>
      </c>
      <c r="P31" s="1">
        <v>25</v>
      </c>
      <c r="Q31" s="1">
        <v>3</v>
      </c>
      <c r="R31" s="12">
        <f t="shared" si="3"/>
        <v>9.6327740457430464E-2</v>
      </c>
      <c r="S31" s="4">
        <f t="shared" si="7"/>
        <v>25.963277404574306</v>
      </c>
      <c r="U31" s="1">
        <v>30</v>
      </c>
      <c r="V31" s="1">
        <v>3</v>
      </c>
      <c r="W31" s="12">
        <f t="shared" si="4"/>
        <v>8.9764415094854791E-2</v>
      </c>
      <c r="X31" s="4">
        <f t="shared" si="8"/>
        <v>30.897644150948548</v>
      </c>
    </row>
    <row r="32" spans="2:24" x14ac:dyDescent="0.2">
      <c r="B32" s="1">
        <v>24</v>
      </c>
      <c r="C32" s="21">
        <v>26.7</v>
      </c>
      <c r="D32" s="20">
        <v>2</v>
      </c>
      <c r="E32" s="20"/>
      <c r="F32" s="12"/>
      <c r="G32" s="12"/>
      <c r="K32" s="1">
        <v>20</v>
      </c>
      <c r="L32" s="1">
        <v>4</v>
      </c>
      <c r="M32" s="12">
        <f t="shared" si="5"/>
        <v>2.2729135893430695E-2</v>
      </c>
      <c r="N32" s="4">
        <f t="shared" si="6"/>
        <v>20.227291358934306</v>
      </c>
      <c r="P32" s="1">
        <v>25</v>
      </c>
      <c r="Q32" s="1">
        <v>4</v>
      </c>
      <c r="R32" s="12">
        <f t="shared" si="3"/>
        <v>6.5866602704170094E-2</v>
      </c>
      <c r="S32" s="4">
        <f t="shared" si="7"/>
        <v>25.658666027041701</v>
      </c>
      <c r="U32" s="1">
        <v>30</v>
      </c>
      <c r="V32" s="1">
        <v>4</v>
      </c>
      <c r="W32" s="12">
        <f t="shared" si="4"/>
        <v>7.5299253439360558E-2</v>
      </c>
      <c r="X32" s="4">
        <f t="shared" si="8"/>
        <v>30.752992534393606</v>
      </c>
    </row>
    <row r="33" spans="2:24" x14ac:dyDescent="0.2">
      <c r="B33" s="1">
        <v>25</v>
      </c>
      <c r="C33" s="21">
        <v>25.8</v>
      </c>
      <c r="D33" s="20">
        <v>3</v>
      </c>
      <c r="E33" s="20"/>
      <c r="F33" s="12"/>
      <c r="G33" s="12"/>
      <c r="K33" s="1">
        <v>20</v>
      </c>
      <c r="L33" s="1">
        <v>5</v>
      </c>
      <c r="M33" s="12">
        <f t="shared" si="5"/>
        <v>1.0531217676360847E-2</v>
      </c>
      <c r="N33" s="4">
        <f t="shared" si="6"/>
        <v>20.105312176763608</v>
      </c>
      <c r="P33" s="1">
        <v>25</v>
      </c>
      <c r="Q33" s="1">
        <v>5</v>
      </c>
      <c r="R33" s="12">
        <f t="shared" si="3"/>
        <v>4.5258161430279671E-2</v>
      </c>
      <c r="S33" s="4">
        <f t="shared" si="7"/>
        <v>25.452581614302797</v>
      </c>
      <c r="U33" s="1">
        <v>30</v>
      </c>
      <c r="V33" s="1">
        <v>5</v>
      </c>
      <c r="W33" s="12">
        <f t="shared" si="4"/>
        <v>6.3473856870614631E-2</v>
      </c>
      <c r="X33" s="4">
        <f t="shared" si="8"/>
        <v>30.634738568706148</v>
      </c>
    </row>
    <row r="34" spans="2:24" x14ac:dyDescent="0.2">
      <c r="B34" s="1">
        <v>26</v>
      </c>
      <c r="C34" s="21">
        <v>26.2</v>
      </c>
      <c r="D34" s="20">
        <v>0</v>
      </c>
      <c r="E34" s="20"/>
      <c r="F34" s="12"/>
      <c r="G34" s="12"/>
      <c r="K34" s="1">
        <v>20</v>
      </c>
      <c r="L34" s="1">
        <v>6</v>
      </c>
      <c r="M34" s="12">
        <f t="shared" si="5"/>
        <v>4.8953119678872368E-3</v>
      </c>
      <c r="N34" s="4">
        <f t="shared" si="6"/>
        <v>20.048953119678874</v>
      </c>
      <c r="P34" s="1">
        <v>25</v>
      </c>
      <c r="Q34" s="1">
        <v>6</v>
      </c>
      <c r="R34" s="12">
        <f t="shared" si="3"/>
        <v>3.1198568702502337E-2</v>
      </c>
      <c r="S34" s="4">
        <f t="shared" si="7"/>
        <v>25.311985687025022</v>
      </c>
      <c r="U34" s="1">
        <v>30</v>
      </c>
      <c r="V34" s="1">
        <v>6</v>
      </c>
      <c r="W34" s="12">
        <f t="shared" si="4"/>
        <v>5.3679100013939572E-2</v>
      </c>
      <c r="X34" s="4">
        <f t="shared" si="8"/>
        <v>30.536791000139395</v>
      </c>
    </row>
    <row r="35" spans="2:24" x14ac:dyDescent="0.2">
      <c r="B35" s="1">
        <v>27</v>
      </c>
      <c r="C35" s="21">
        <v>28.7</v>
      </c>
      <c r="D35" s="20">
        <v>3</v>
      </c>
      <c r="E35" s="20"/>
      <c r="F35" s="12"/>
      <c r="G35" s="12"/>
      <c r="K35" s="1">
        <v>20</v>
      </c>
      <c r="L35" s="1">
        <v>7</v>
      </c>
      <c r="M35" s="12">
        <f t="shared" si="5"/>
        <v>2.2807818540393852E-3</v>
      </c>
      <c r="N35" s="4">
        <f t="shared" si="6"/>
        <v>20.022807818540393</v>
      </c>
      <c r="P35" s="1">
        <v>25</v>
      </c>
      <c r="Q35" s="1">
        <v>7</v>
      </c>
      <c r="R35" s="12">
        <f t="shared" si="3"/>
        <v>2.1556290354708008E-2</v>
      </c>
      <c r="S35" s="4">
        <f t="shared" si="7"/>
        <v>25.215562903547081</v>
      </c>
      <c r="U35" s="1">
        <v>30</v>
      </c>
      <c r="V35" s="1">
        <v>7</v>
      </c>
      <c r="W35" s="12">
        <f t="shared" si="4"/>
        <v>4.5500603257928866E-2</v>
      </c>
      <c r="X35" s="4">
        <f t="shared" si="8"/>
        <v>30.455006032579288</v>
      </c>
    </row>
    <row r="36" spans="2:24" x14ac:dyDescent="0.2">
      <c r="B36" s="1">
        <v>28</v>
      </c>
      <c r="C36" s="21">
        <v>26.8</v>
      </c>
      <c r="D36" s="20">
        <v>5</v>
      </c>
      <c r="E36" s="20"/>
      <c r="F36" s="12"/>
      <c r="G36" s="12"/>
      <c r="K36" s="1">
        <v>20</v>
      </c>
      <c r="L36" s="1">
        <v>8</v>
      </c>
      <c r="M36" s="12">
        <f t="shared" si="5"/>
        <v>1.0644782812606298E-3</v>
      </c>
      <c r="N36" s="4">
        <f t="shared" si="6"/>
        <v>20.010644782812605</v>
      </c>
      <c r="P36" s="1">
        <v>25</v>
      </c>
      <c r="Q36" s="1">
        <v>8</v>
      </c>
      <c r="R36" s="12">
        <f t="shared" si="3"/>
        <v>1.4919801997293373E-2</v>
      </c>
      <c r="S36" s="4">
        <f t="shared" si="7"/>
        <v>25.149198019972935</v>
      </c>
      <c r="U36" s="1">
        <v>30</v>
      </c>
      <c r="V36" s="1">
        <v>8</v>
      </c>
      <c r="W36" s="12">
        <f t="shared" si="4"/>
        <v>3.8634808504616466E-2</v>
      </c>
      <c r="X36" s="4">
        <f t="shared" si="8"/>
        <v>30.386348085046166</v>
      </c>
    </row>
    <row r="37" spans="2:24" x14ac:dyDescent="0.2">
      <c r="B37" s="1">
        <v>29</v>
      </c>
      <c r="C37" s="21">
        <v>27.5</v>
      </c>
      <c r="D37" s="20">
        <v>0</v>
      </c>
      <c r="E37" s="20"/>
      <c r="F37" s="12"/>
      <c r="G37" s="12"/>
      <c r="K37" s="1">
        <v>20</v>
      </c>
      <c r="L37" s="1">
        <v>9</v>
      </c>
      <c r="M37" s="12">
        <f t="shared" si="5"/>
        <v>4.9747590656952652E-4</v>
      </c>
      <c r="N37" s="4">
        <f t="shared" si="6"/>
        <v>20.004974759065696</v>
      </c>
      <c r="P37" s="1">
        <v>25</v>
      </c>
      <c r="Q37" s="1">
        <v>9</v>
      </c>
      <c r="R37" s="12">
        <f t="shared" si="3"/>
        <v>1.0340327306567119E-2</v>
      </c>
      <c r="S37" s="4">
        <f t="shared" si="7"/>
        <v>25.10340327306567</v>
      </c>
      <c r="U37" s="1">
        <v>30</v>
      </c>
      <c r="V37" s="1">
        <v>9</v>
      </c>
      <c r="W37" s="12">
        <f t="shared" si="4"/>
        <v>3.284903112897123E-2</v>
      </c>
      <c r="X37" s="4">
        <f t="shared" si="8"/>
        <v>30.328490311289713</v>
      </c>
    </row>
    <row r="38" spans="2:24" x14ac:dyDescent="0.2">
      <c r="B38" s="1">
        <v>30</v>
      </c>
      <c r="C38" s="21">
        <v>24.9</v>
      </c>
      <c r="D38" s="20">
        <v>0</v>
      </c>
      <c r="E38" s="20"/>
      <c r="F38" s="12"/>
      <c r="G38" s="12"/>
      <c r="K38" s="1">
        <v>20</v>
      </c>
      <c r="L38" s="1">
        <v>10</v>
      </c>
      <c r="M38" s="12">
        <f t="shared" si="5"/>
        <v>2.3274078308975742E-4</v>
      </c>
      <c r="N38" s="4">
        <f t="shared" si="6"/>
        <v>20.002327407830897</v>
      </c>
      <c r="P38" s="1">
        <v>25</v>
      </c>
      <c r="Q38" s="1">
        <v>10</v>
      </c>
      <c r="R38" s="12">
        <f t="shared" si="3"/>
        <v>7.174154149299985E-3</v>
      </c>
      <c r="S38" s="4">
        <f t="shared" si="7"/>
        <v>25.071741541493001</v>
      </c>
      <c r="U38" s="1">
        <v>30</v>
      </c>
      <c r="V38" s="1">
        <v>10</v>
      </c>
      <c r="W38" s="12">
        <f t="shared" si="4"/>
        <v>2.7959638844414464E-2</v>
      </c>
      <c r="X38" s="4">
        <f t="shared" si="8"/>
        <v>30.279596388444144</v>
      </c>
    </row>
    <row r="39" spans="2:24" x14ac:dyDescent="0.2">
      <c r="B39" s="1">
        <v>31</v>
      </c>
      <c r="C39" s="21">
        <v>29.3</v>
      </c>
      <c r="D39" s="20">
        <v>4</v>
      </c>
      <c r="E39" s="20"/>
      <c r="F39" s="12"/>
      <c r="G39" s="12"/>
      <c r="K39" s="1">
        <v>20</v>
      </c>
      <c r="L39" s="1">
        <v>11</v>
      </c>
      <c r="M39" s="12">
        <f t="shared" si="5"/>
        <v>1.0898159797575233E-4</v>
      </c>
      <c r="N39" s="4">
        <f t="shared" si="6"/>
        <v>20.001089815979757</v>
      </c>
      <c r="P39" s="1">
        <v>25</v>
      </c>
      <c r="Q39" s="1">
        <v>11</v>
      </c>
      <c r="R39" s="12">
        <f t="shared" si="3"/>
        <v>4.9818123325687837E-3</v>
      </c>
      <c r="S39" s="4">
        <f t="shared" si="7"/>
        <v>25.049818123325689</v>
      </c>
      <c r="U39" s="1">
        <v>30</v>
      </c>
      <c r="V39" s="1">
        <v>11</v>
      </c>
      <c r="W39" s="12">
        <f t="shared" si="4"/>
        <v>2.3818850094085381E-2</v>
      </c>
      <c r="X39" s="4">
        <f t="shared" si="8"/>
        <v>30.238188500940854</v>
      </c>
    </row>
    <row r="40" spans="2:24" x14ac:dyDescent="0.2">
      <c r="B40" s="1">
        <v>32</v>
      </c>
      <c r="C40" s="21">
        <v>25.8</v>
      </c>
      <c r="D40" s="20">
        <v>0</v>
      </c>
      <c r="E40" s="20"/>
      <c r="F40" s="12"/>
      <c r="G40" s="12"/>
      <c r="K40" s="1">
        <v>20</v>
      </c>
      <c r="L40" s="1">
        <v>12</v>
      </c>
      <c r="M40" s="12">
        <f t="shared" si="5"/>
        <v>5.1068190003179192E-5</v>
      </c>
      <c r="N40" s="4">
        <f t="shared" si="6"/>
        <v>20.000510681900032</v>
      </c>
      <c r="P40" s="1">
        <v>25</v>
      </c>
      <c r="Q40" s="1">
        <v>12</v>
      </c>
      <c r="R40" s="12">
        <f t="shared" si="3"/>
        <v>3.4619487661032592E-3</v>
      </c>
      <c r="S40" s="4">
        <f t="shared" si="7"/>
        <v>25.034619487661033</v>
      </c>
      <c r="U40" s="1">
        <v>30</v>
      </c>
      <c r="V40" s="1">
        <v>12</v>
      </c>
      <c r="W40" s="12">
        <f t="shared" si="4"/>
        <v>2.0306105517441792E-2</v>
      </c>
      <c r="X40" s="4">
        <f t="shared" si="8"/>
        <v>30.20306105517442</v>
      </c>
    </row>
    <row r="41" spans="2:24" x14ac:dyDescent="0.2">
      <c r="B41" s="1">
        <v>33</v>
      </c>
      <c r="C41" s="21">
        <v>25.7</v>
      </c>
      <c r="D41" s="20">
        <v>0</v>
      </c>
      <c r="E41" s="20"/>
      <c r="F41" s="12"/>
      <c r="G41" s="12"/>
      <c r="K41" s="1">
        <v>20</v>
      </c>
      <c r="L41" s="1">
        <v>13</v>
      </c>
      <c r="M41" s="12">
        <f t="shared" si="5"/>
        <v>2.3945035383348983E-5</v>
      </c>
      <c r="N41" s="4">
        <f t="shared" si="6"/>
        <v>20.000239450353835</v>
      </c>
      <c r="P41" s="1">
        <v>25</v>
      </c>
      <c r="Q41" s="1">
        <v>13</v>
      </c>
      <c r="R41" s="12">
        <f t="shared" si="3"/>
        <v>2.4072524258370353E-3</v>
      </c>
      <c r="S41" s="4">
        <f t="shared" si="7"/>
        <v>25.024072524258369</v>
      </c>
      <c r="U41" s="1">
        <v>30</v>
      </c>
      <c r="V41" s="1">
        <v>13</v>
      </c>
      <c r="W41" s="12">
        <f t="shared" si="4"/>
        <v>1.7322086767315281E-2</v>
      </c>
      <c r="X41" s="4">
        <f t="shared" si="8"/>
        <v>30.173220867673152</v>
      </c>
    </row>
    <row r="42" spans="2:24" x14ac:dyDescent="0.2">
      <c r="B42" s="1">
        <v>34</v>
      </c>
      <c r="C42" s="21">
        <v>25.7</v>
      </c>
      <c r="D42" s="20">
        <v>8</v>
      </c>
      <c r="E42" s="20"/>
      <c r="F42" s="12"/>
      <c r="G42" s="12"/>
      <c r="K42" s="1">
        <v>20</v>
      </c>
      <c r="L42" s="1">
        <v>14</v>
      </c>
      <c r="M42" s="12">
        <f t="shared" si="5"/>
        <v>1.123336439017871E-5</v>
      </c>
      <c r="N42" s="4">
        <f t="shared" si="6"/>
        <v>20.000112333643902</v>
      </c>
      <c r="P42" s="1">
        <v>25</v>
      </c>
      <c r="Q42" s="1">
        <v>14</v>
      </c>
      <c r="R42" s="12">
        <f t="shared" si="3"/>
        <v>1.6747576713089561E-3</v>
      </c>
      <c r="S42" s="4">
        <f t="shared" si="7"/>
        <v>25.01674757671309</v>
      </c>
      <c r="U42" s="1">
        <v>30</v>
      </c>
      <c r="V42" s="1">
        <v>14</v>
      </c>
      <c r="W42" s="12">
        <f t="shared" si="4"/>
        <v>1.4784380349685588E-2</v>
      </c>
      <c r="X42" s="4">
        <f t="shared" si="8"/>
        <v>30.147843803496855</v>
      </c>
    </row>
    <row r="43" spans="2:24" x14ac:dyDescent="0.2">
      <c r="B43" s="1">
        <v>35</v>
      </c>
      <c r="C43" s="21">
        <v>26.7</v>
      </c>
      <c r="D43" s="20">
        <v>5</v>
      </c>
      <c r="E43" s="20"/>
      <c r="F43" s="12"/>
      <c r="G43" s="12"/>
      <c r="K43" s="1">
        <v>20</v>
      </c>
      <c r="L43" s="1">
        <v>15</v>
      </c>
      <c r="M43" s="12">
        <f t="shared" si="5"/>
        <v>5.2723335685285241E-6</v>
      </c>
      <c r="N43" s="4">
        <f t="shared" si="6"/>
        <v>20.000052723335685</v>
      </c>
      <c r="P43" s="1">
        <v>25</v>
      </c>
      <c r="Q43" s="1">
        <v>15</v>
      </c>
      <c r="R43" s="12">
        <f t="shared" si="3"/>
        <v>1.1656844074157567E-3</v>
      </c>
      <c r="S43" s="4">
        <f t="shared" si="7"/>
        <v>25.011656844074157</v>
      </c>
      <c r="U43" s="1">
        <v>30</v>
      </c>
      <c r="V43" s="1">
        <v>15</v>
      </c>
      <c r="W43" s="12">
        <f t="shared" si="4"/>
        <v>1.2624224607129045E-2</v>
      </c>
      <c r="X43" s="4">
        <f t="shared" si="8"/>
        <v>30.126242246071289</v>
      </c>
    </row>
    <row r="44" spans="2:24" x14ac:dyDescent="0.2">
      <c r="B44" s="1">
        <v>36</v>
      </c>
      <c r="C44" s="21">
        <v>23.7</v>
      </c>
      <c r="D44" s="20">
        <v>0</v>
      </c>
      <c r="E44" s="20"/>
      <c r="F44" s="12"/>
      <c r="G44" s="12"/>
      <c r="K44" s="1">
        <v>20</v>
      </c>
      <c r="L44" s="1">
        <v>16</v>
      </c>
      <c r="M44" s="12">
        <f t="shared" si="5"/>
        <v>2.4755384280307718E-6</v>
      </c>
      <c r="N44" s="4">
        <f t="shared" si="6"/>
        <v>20.000024755384281</v>
      </c>
      <c r="P44" s="1">
        <v>25</v>
      </c>
      <c r="Q44" s="1">
        <v>16</v>
      </c>
      <c r="R44" s="12">
        <f t="shared" si="3"/>
        <v>8.1167797094999327E-4</v>
      </c>
      <c r="S44" s="4">
        <f>25+R44*10</f>
        <v>25.0081167797095</v>
      </c>
      <c r="U44" s="1">
        <v>30</v>
      </c>
      <c r="V44" s="1">
        <v>16</v>
      </c>
      <c r="W44" s="12">
        <f t="shared" si="4"/>
        <v>1.0784004472852429E-2</v>
      </c>
      <c r="X44" s="4">
        <f t="shared" si="8"/>
        <v>30.107840044728523</v>
      </c>
    </row>
    <row r="45" spans="2:24" x14ac:dyDescent="0.2">
      <c r="B45" s="1">
        <v>37</v>
      </c>
      <c r="C45" s="21">
        <v>26.8</v>
      </c>
      <c r="D45" s="20">
        <v>0</v>
      </c>
      <c r="E45" s="20"/>
      <c r="F45" s="12"/>
      <c r="G45" s="12"/>
    </row>
    <row r="46" spans="2:24" x14ac:dyDescent="0.2">
      <c r="B46" s="1">
        <v>38</v>
      </c>
      <c r="C46" s="21">
        <v>27.5</v>
      </c>
      <c r="D46" s="20">
        <v>6</v>
      </c>
      <c r="E46" s="20"/>
      <c r="F46" s="12"/>
      <c r="G46" s="12"/>
    </row>
    <row r="47" spans="2:24" x14ac:dyDescent="0.2">
      <c r="B47" s="1">
        <v>39</v>
      </c>
      <c r="C47" s="21">
        <v>23.4</v>
      </c>
      <c r="D47" s="20">
        <v>0</v>
      </c>
      <c r="E47" s="20"/>
      <c r="F47" s="12"/>
      <c r="G47" s="12"/>
    </row>
    <row r="48" spans="2:24" x14ac:dyDescent="0.2">
      <c r="B48" s="1">
        <v>40</v>
      </c>
      <c r="C48" s="21">
        <v>27.9</v>
      </c>
      <c r="D48" s="20">
        <v>6</v>
      </c>
      <c r="E48" s="20"/>
      <c r="F48" s="12"/>
      <c r="G48" s="12"/>
    </row>
    <row r="49" spans="2:7" x14ac:dyDescent="0.2">
      <c r="B49" s="1">
        <v>41</v>
      </c>
      <c r="C49" s="21">
        <v>27.5</v>
      </c>
      <c r="D49" s="20">
        <v>3</v>
      </c>
      <c r="E49" s="20"/>
      <c r="F49" s="12"/>
      <c r="G49" s="12"/>
    </row>
    <row r="50" spans="2:7" x14ac:dyDescent="0.2">
      <c r="B50" s="1">
        <v>42</v>
      </c>
      <c r="C50" s="21">
        <v>26.1</v>
      </c>
      <c r="D50" s="20">
        <v>5</v>
      </c>
      <c r="E50" s="20"/>
      <c r="F50" s="12"/>
      <c r="G50" s="12"/>
    </row>
    <row r="51" spans="2:7" x14ac:dyDescent="0.2">
      <c r="B51" s="1">
        <v>43</v>
      </c>
      <c r="C51" s="21">
        <v>27.7</v>
      </c>
      <c r="D51" s="20">
        <v>6</v>
      </c>
      <c r="E51" s="20"/>
      <c r="F51" s="12"/>
      <c r="G51" s="12"/>
    </row>
    <row r="52" spans="2:7" x14ac:dyDescent="0.2">
      <c r="B52" s="1">
        <v>44</v>
      </c>
      <c r="C52" s="21">
        <v>30</v>
      </c>
      <c r="D52" s="20">
        <v>5</v>
      </c>
      <c r="E52" s="20"/>
      <c r="F52" s="12"/>
      <c r="G52" s="12"/>
    </row>
    <row r="53" spans="2:7" x14ac:dyDescent="0.2">
      <c r="B53" s="1">
        <v>45</v>
      </c>
      <c r="C53" s="21">
        <v>28.5</v>
      </c>
      <c r="D53" s="20">
        <v>9</v>
      </c>
      <c r="E53" s="20"/>
      <c r="F53" s="12"/>
      <c r="G53" s="12"/>
    </row>
    <row r="54" spans="2:7" x14ac:dyDescent="0.2">
      <c r="B54" s="1">
        <v>46</v>
      </c>
      <c r="C54" s="21">
        <v>28.9</v>
      </c>
      <c r="D54" s="20">
        <v>4</v>
      </c>
      <c r="E54" s="20"/>
      <c r="F54" s="12"/>
      <c r="G54" s="12"/>
    </row>
    <row r="55" spans="2:7" x14ac:dyDescent="0.2">
      <c r="B55" s="1">
        <v>47</v>
      </c>
      <c r="C55" s="21">
        <v>28.2</v>
      </c>
      <c r="D55" s="20">
        <v>6</v>
      </c>
      <c r="E55" s="20"/>
      <c r="F55" s="12"/>
      <c r="G55" s="12"/>
    </row>
    <row r="56" spans="2:7" x14ac:dyDescent="0.2">
      <c r="B56" s="1">
        <v>48</v>
      </c>
      <c r="C56" s="21">
        <v>25</v>
      </c>
      <c r="D56" s="20">
        <v>4</v>
      </c>
      <c r="E56" s="20"/>
      <c r="F56" s="12"/>
      <c r="G56" s="12"/>
    </row>
    <row r="57" spans="2:7" x14ac:dyDescent="0.2">
      <c r="B57" s="1">
        <v>49</v>
      </c>
      <c r="C57" s="21">
        <v>28.5</v>
      </c>
      <c r="D57" s="20">
        <v>3</v>
      </c>
      <c r="E57" s="20"/>
      <c r="F57" s="12"/>
      <c r="G57" s="12"/>
    </row>
    <row r="58" spans="2:7" x14ac:dyDescent="0.2">
      <c r="B58" s="1">
        <v>50</v>
      </c>
      <c r="C58" s="21">
        <v>30.3</v>
      </c>
      <c r="D58" s="20">
        <v>3</v>
      </c>
      <c r="E58" s="20"/>
      <c r="F58" s="12"/>
      <c r="G58" s="12"/>
    </row>
    <row r="59" spans="2:7" x14ac:dyDescent="0.2">
      <c r="B59" s="1">
        <v>51</v>
      </c>
      <c r="C59" s="21">
        <v>24.7</v>
      </c>
      <c r="D59" s="20">
        <v>5</v>
      </c>
      <c r="E59" s="20"/>
      <c r="F59" s="12"/>
      <c r="G59" s="12"/>
    </row>
    <row r="60" spans="2:7" x14ac:dyDescent="0.2">
      <c r="B60" s="1">
        <v>52</v>
      </c>
      <c r="C60" s="21">
        <v>27.7</v>
      </c>
      <c r="D60" s="20">
        <v>5</v>
      </c>
      <c r="E60" s="20"/>
      <c r="F60" s="12"/>
      <c r="G60" s="12"/>
    </row>
    <row r="61" spans="2:7" x14ac:dyDescent="0.2">
      <c r="B61" s="1">
        <v>53</v>
      </c>
      <c r="C61" s="21">
        <v>27.4</v>
      </c>
      <c r="D61" s="20">
        <v>6</v>
      </c>
      <c r="E61" s="20"/>
      <c r="F61" s="12"/>
      <c r="G61" s="12"/>
    </row>
    <row r="62" spans="2:7" x14ac:dyDescent="0.2">
      <c r="B62" s="1">
        <v>54</v>
      </c>
      <c r="C62" s="21">
        <v>22.9</v>
      </c>
      <c r="D62" s="20">
        <v>4</v>
      </c>
      <c r="E62" s="20"/>
      <c r="F62" s="12"/>
      <c r="G62" s="12"/>
    </row>
    <row r="63" spans="2:7" x14ac:dyDescent="0.2">
      <c r="B63" s="1">
        <v>55</v>
      </c>
      <c r="C63" s="21">
        <v>25.7</v>
      </c>
      <c r="D63" s="20">
        <v>5</v>
      </c>
      <c r="E63" s="20"/>
      <c r="F63" s="12"/>
      <c r="G63" s="12"/>
    </row>
    <row r="64" spans="2:7" x14ac:dyDescent="0.2">
      <c r="B64" s="1">
        <v>56</v>
      </c>
      <c r="C64" s="21">
        <v>28.3</v>
      </c>
      <c r="D64" s="20">
        <v>15</v>
      </c>
      <c r="E64" s="20"/>
      <c r="F64" s="12"/>
      <c r="G64" s="12"/>
    </row>
    <row r="65" spans="2:7" x14ac:dyDescent="0.2">
      <c r="B65" s="1">
        <v>57</v>
      </c>
      <c r="C65" s="21">
        <v>27.2</v>
      </c>
      <c r="D65" s="20">
        <v>3</v>
      </c>
      <c r="E65" s="20"/>
      <c r="F65" s="12"/>
      <c r="G65" s="12"/>
    </row>
    <row r="66" spans="2:7" x14ac:dyDescent="0.2">
      <c r="B66" s="1">
        <v>58</v>
      </c>
      <c r="C66" s="21">
        <v>26.2</v>
      </c>
      <c r="D66" s="20">
        <v>3</v>
      </c>
      <c r="E66" s="20"/>
      <c r="F66" s="12"/>
      <c r="G66" s="12"/>
    </row>
    <row r="67" spans="2:7" x14ac:dyDescent="0.2">
      <c r="B67" s="1">
        <v>59</v>
      </c>
      <c r="C67" s="21">
        <v>27.8</v>
      </c>
      <c r="D67" s="20">
        <v>0</v>
      </c>
      <c r="E67" s="20"/>
      <c r="F67" s="12"/>
      <c r="G67" s="12"/>
    </row>
    <row r="68" spans="2:7" x14ac:dyDescent="0.2">
      <c r="B68" s="1">
        <v>60</v>
      </c>
      <c r="C68" s="21">
        <v>25.5</v>
      </c>
      <c r="D68" s="20">
        <v>0</v>
      </c>
      <c r="E68" s="20"/>
      <c r="F68" s="12"/>
      <c r="G68" s="12"/>
    </row>
    <row r="69" spans="2:7" x14ac:dyDescent="0.2">
      <c r="B69" s="1">
        <v>61</v>
      </c>
      <c r="C69" s="21">
        <v>27.1</v>
      </c>
      <c r="D69" s="20">
        <v>0</v>
      </c>
      <c r="E69" s="20"/>
      <c r="F69" s="12"/>
      <c r="G69" s="12"/>
    </row>
    <row r="70" spans="2:7" x14ac:dyDescent="0.2">
      <c r="B70" s="1">
        <v>62</v>
      </c>
      <c r="C70" s="21">
        <v>24.5</v>
      </c>
      <c r="D70" s="20">
        <v>5</v>
      </c>
      <c r="E70" s="20"/>
      <c r="F70" s="12"/>
      <c r="G70" s="12"/>
    </row>
    <row r="71" spans="2:7" x14ac:dyDescent="0.2">
      <c r="B71" s="1">
        <v>63</v>
      </c>
      <c r="C71" s="21">
        <v>27</v>
      </c>
      <c r="D71" s="20">
        <v>3</v>
      </c>
      <c r="E71" s="20"/>
      <c r="F71" s="12"/>
      <c r="G71" s="12"/>
    </row>
    <row r="72" spans="2:7" x14ac:dyDescent="0.2">
      <c r="B72" s="1">
        <v>64</v>
      </c>
      <c r="C72" s="21">
        <v>26</v>
      </c>
      <c r="D72" s="20">
        <v>5</v>
      </c>
      <c r="E72" s="20"/>
      <c r="F72" s="12"/>
      <c r="G72" s="12"/>
    </row>
    <row r="73" spans="2:7" x14ac:dyDescent="0.2">
      <c r="B73" s="1">
        <v>65</v>
      </c>
      <c r="C73" s="21">
        <v>28</v>
      </c>
      <c r="D73" s="20">
        <v>1</v>
      </c>
      <c r="E73" s="20"/>
      <c r="F73" s="12"/>
      <c r="G73" s="12"/>
    </row>
    <row r="74" spans="2:7" x14ac:dyDescent="0.2">
      <c r="B74" s="1">
        <v>66</v>
      </c>
      <c r="C74" s="21">
        <v>30</v>
      </c>
      <c r="D74" s="20">
        <v>8</v>
      </c>
      <c r="E74" s="20"/>
      <c r="F74" s="12"/>
      <c r="G74" s="12"/>
    </row>
    <row r="75" spans="2:7" x14ac:dyDescent="0.2">
      <c r="B75" s="1">
        <v>67</v>
      </c>
      <c r="C75" s="21">
        <v>29</v>
      </c>
      <c r="D75" s="20">
        <v>10</v>
      </c>
      <c r="E75" s="20"/>
      <c r="F75" s="12"/>
      <c r="G75" s="12"/>
    </row>
    <row r="76" spans="2:7" x14ac:dyDescent="0.2">
      <c r="B76" s="1">
        <v>68</v>
      </c>
      <c r="C76" s="21">
        <v>26.2</v>
      </c>
      <c r="D76" s="20">
        <v>0</v>
      </c>
      <c r="E76" s="20"/>
      <c r="F76" s="12"/>
      <c r="G76" s="12"/>
    </row>
    <row r="77" spans="2:7" x14ac:dyDescent="0.2">
      <c r="B77" s="1">
        <v>69</v>
      </c>
      <c r="C77" s="21">
        <v>26.5</v>
      </c>
      <c r="D77" s="20">
        <v>0</v>
      </c>
      <c r="E77" s="20"/>
      <c r="F77" s="12"/>
      <c r="G77" s="12"/>
    </row>
    <row r="78" spans="2:7" x14ac:dyDescent="0.2">
      <c r="B78" s="1">
        <v>70</v>
      </c>
      <c r="C78" s="21">
        <v>26.2</v>
      </c>
      <c r="D78" s="20">
        <v>3</v>
      </c>
      <c r="E78" s="20"/>
      <c r="F78" s="12"/>
      <c r="G78" s="12"/>
    </row>
    <row r="79" spans="2:7" x14ac:dyDescent="0.2">
      <c r="B79" s="1">
        <v>71</v>
      </c>
      <c r="C79" s="21">
        <v>25.6</v>
      </c>
      <c r="D79" s="20">
        <v>7</v>
      </c>
      <c r="E79" s="20"/>
      <c r="F79" s="12"/>
      <c r="G79" s="12"/>
    </row>
    <row r="80" spans="2:7" x14ac:dyDescent="0.2">
      <c r="B80" s="1">
        <v>72</v>
      </c>
      <c r="C80" s="21">
        <v>23</v>
      </c>
      <c r="D80" s="20">
        <v>1</v>
      </c>
      <c r="E80" s="20"/>
      <c r="F80" s="12"/>
      <c r="G80" s="12"/>
    </row>
    <row r="81" spans="2:7" x14ac:dyDescent="0.2">
      <c r="B81" s="1">
        <v>73</v>
      </c>
      <c r="C81" s="21">
        <v>23</v>
      </c>
      <c r="D81" s="20">
        <v>0</v>
      </c>
      <c r="E81" s="20"/>
      <c r="F81" s="12"/>
      <c r="G81" s="12"/>
    </row>
    <row r="82" spans="2:7" x14ac:dyDescent="0.2">
      <c r="B82" s="1">
        <v>74</v>
      </c>
      <c r="C82" s="21">
        <v>25.4</v>
      </c>
      <c r="D82" s="20">
        <v>6</v>
      </c>
      <c r="E82" s="20"/>
      <c r="F82" s="12"/>
      <c r="G82" s="12"/>
    </row>
    <row r="83" spans="2:7" x14ac:dyDescent="0.2">
      <c r="B83" s="1">
        <v>75</v>
      </c>
      <c r="C83" s="21">
        <v>24.2</v>
      </c>
      <c r="D83" s="20">
        <v>0</v>
      </c>
      <c r="E83" s="20"/>
      <c r="F83" s="12"/>
      <c r="G83" s="12"/>
    </row>
    <row r="84" spans="2:7" x14ac:dyDescent="0.2">
      <c r="B84" s="1">
        <v>76</v>
      </c>
      <c r="C84" s="21">
        <v>22.9</v>
      </c>
      <c r="D84" s="20">
        <v>0</v>
      </c>
      <c r="E84" s="20"/>
      <c r="F84" s="12"/>
      <c r="G84" s="12"/>
    </row>
    <row r="85" spans="2:7" x14ac:dyDescent="0.2">
      <c r="B85" s="1">
        <v>77</v>
      </c>
      <c r="C85" s="21">
        <v>26</v>
      </c>
      <c r="D85" s="20">
        <v>3</v>
      </c>
      <c r="E85" s="20"/>
      <c r="F85" s="12"/>
      <c r="G85" s="12"/>
    </row>
    <row r="86" spans="2:7" x14ac:dyDescent="0.2">
      <c r="B86" s="1">
        <v>78</v>
      </c>
      <c r="C86" s="21">
        <v>25.4</v>
      </c>
      <c r="D86" s="20">
        <v>4</v>
      </c>
      <c r="E86" s="20"/>
      <c r="F86" s="12"/>
      <c r="G86" s="12"/>
    </row>
    <row r="87" spans="2:7" x14ac:dyDescent="0.2">
      <c r="B87" s="1">
        <v>79</v>
      </c>
      <c r="C87" s="21">
        <v>25.7</v>
      </c>
      <c r="D87" s="20">
        <v>0</v>
      </c>
      <c r="E87" s="20"/>
      <c r="F87" s="12"/>
      <c r="G87" s="12"/>
    </row>
    <row r="88" spans="2:7" x14ac:dyDescent="0.2">
      <c r="B88" s="1">
        <v>80</v>
      </c>
      <c r="C88" s="21">
        <v>25.1</v>
      </c>
      <c r="D88" s="20">
        <v>5</v>
      </c>
      <c r="E88" s="20"/>
      <c r="F88" s="12"/>
      <c r="G88" s="12"/>
    </row>
    <row r="89" spans="2:7" x14ac:dyDescent="0.2">
      <c r="B89" s="1">
        <v>81</v>
      </c>
      <c r="C89" s="21">
        <v>24.5</v>
      </c>
      <c r="D89" s="20">
        <v>0</v>
      </c>
      <c r="E89" s="20"/>
      <c r="F89" s="12"/>
      <c r="G89" s="12"/>
    </row>
    <row r="90" spans="2:7" x14ac:dyDescent="0.2">
      <c r="B90" s="1">
        <v>82</v>
      </c>
      <c r="C90" s="21">
        <v>27.5</v>
      </c>
      <c r="D90" s="20">
        <v>0</v>
      </c>
      <c r="E90" s="20"/>
      <c r="F90" s="12"/>
      <c r="G90" s="12"/>
    </row>
    <row r="91" spans="2:7" x14ac:dyDescent="0.2">
      <c r="B91" s="1">
        <v>83</v>
      </c>
      <c r="C91" s="21">
        <v>23.1</v>
      </c>
      <c r="D91" s="20">
        <v>0</v>
      </c>
      <c r="E91" s="20"/>
      <c r="F91" s="12"/>
      <c r="G91" s="12"/>
    </row>
    <row r="92" spans="2:7" x14ac:dyDescent="0.2">
      <c r="B92" s="1">
        <v>84</v>
      </c>
      <c r="C92" s="21">
        <v>25.9</v>
      </c>
      <c r="D92" s="20">
        <v>4</v>
      </c>
      <c r="E92" s="20"/>
      <c r="F92" s="12"/>
      <c r="G92" s="12"/>
    </row>
    <row r="93" spans="2:7" x14ac:dyDescent="0.2">
      <c r="B93" s="1">
        <v>85</v>
      </c>
      <c r="C93" s="21">
        <v>25.8</v>
      </c>
      <c r="D93" s="20">
        <v>0</v>
      </c>
      <c r="E93" s="20"/>
      <c r="F93" s="12"/>
      <c r="G93" s="12"/>
    </row>
    <row r="94" spans="2:7" x14ac:dyDescent="0.2">
      <c r="B94" s="1">
        <v>86</v>
      </c>
      <c r="C94" s="21">
        <v>27</v>
      </c>
      <c r="D94" s="20">
        <v>3</v>
      </c>
      <c r="E94" s="20"/>
      <c r="F94" s="12"/>
      <c r="G94" s="12"/>
    </row>
    <row r="95" spans="2:7" x14ac:dyDescent="0.2">
      <c r="B95" s="1">
        <v>87</v>
      </c>
      <c r="C95" s="21">
        <v>28.5</v>
      </c>
      <c r="D95" s="20">
        <v>0</v>
      </c>
      <c r="E95" s="20"/>
      <c r="F95" s="12"/>
      <c r="G95" s="12"/>
    </row>
    <row r="96" spans="2:7" x14ac:dyDescent="0.2">
      <c r="B96" s="1">
        <v>88</v>
      </c>
      <c r="C96" s="21">
        <v>25.5</v>
      </c>
      <c r="D96" s="20">
        <v>0</v>
      </c>
      <c r="E96" s="20"/>
      <c r="F96" s="12"/>
      <c r="G96" s="12"/>
    </row>
    <row r="97" spans="2:7" x14ac:dyDescent="0.2">
      <c r="B97" s="1">
        <v>89</v>
      </c>
      <c r="C97" s="21">
        <v>23.5</v>
      </c>
      <c r="D97" s="20">
        <v>0</v>
      </c>
      <c r="E97" s="20"/>
      <c r="F97" s="12"/>
      <c r="G97" s="12"/>
    </row>
    <row r="98" spans="2:7" x14ac:dyDescent="0.2">
      <c r="B98" s="1">
        <v>90</v>
      </c>
      <c r="C98" s="21">
        <v>24</v>
      </c>
      <c r="D98" s="20">
        <v>0</v>
      </c>
      <c r="E98" s="20"/>
      <c r="F98" s="12"/>
      <c r="G98" s="12"/>
    </row>
    <row r="99" spans="2:7" x14ac:dyDescent="0.2">
      <c r="B99" s="1">
        <v>91</v>
      </c>
      <c r="C99" s="21">
        <v>29.7</v>
      </c>
      <c r="D99" s="20">
        <v>5</v>
      </c>
      <c r="E99" s="20"/>
      <c r="F99" s="12"/>
      <c r="G99" s="12"/>
    </row>
    <row r="100" spans="2:7" x14ac:dyDescent="0.2">
      <c r="B100" s="1">
        <v>92</v>
      </c>
      <c r="C100" s="21">
        <v>26.8</v>
      </c>
      <c r="D100" s="20">
        <v>0</v>
      </c>
      <c r="E100" s="20"/>
      <c r="F100" s="12"/>
      <c r="G100" s="12"/>
    </row>
    <row r="101" spans="2:7" x14ac:dyDescent="0.2">
      <c r="B101" s="1">
        <v>93</v>
      </c>
      <c r="C101" s="21">
        <v>26.7</v>
      </c>
      <c r="D101" s="20">
        <v>0</v>
      </c>
      <c r="E101" s="20"/>
      <c r="F101" s="12"/>
      <c r="G101" s="12"/>
    </row>
    <row r="102" spans="2:7" x14ac:dyDescent="0.2">
      <c r="B102" s="1">
        <v>94</v>
      </c>
      <c r="C102" s="21">
        <v>28.7</v>
      </c>
      <c r="D102" s="20">
        <v>0</v>
      </c>
      <c r="E102" s="20"/>
      <c r="F102" s="12"/>
      <c r="G102" s="12"/>
    </row>
    <row r="103" spans="2:7" x14ac:dyDescent="0.2">
      <c r="B103" s="1">
        <v>95</v>
      </c>
      <c r="C103" s="21">
        <v>23.1</v>
      </c>
      <c r="D103" s="20">
        <v>0</v>
      </c>
      <c r="E103" s="20"/>
      <c r="F103" s="12"/>
      <c r="G103" s="12"/>
    </row>
    <row r="104" spans="2:7" x14ac:dyDescent="0.2">
      <c r="B104" s="1">
        <v>96</v>
      </c>
      <c r="C104" s="21">
        <v>29</v>
      </c>
      <c r="D104" s="20">
        <v>1</v>
      </c>
      <c r="E104" s="20"/>
      <c r="F104" s="12"/>
      <c r="G104" s="12"/>
    </row>
    <row r="105" spans="2:7" x14ac:dyDescent="0.2">
      <c r="B105" s="1">
        <v>97</v>
      </c>
      <c r="C105" s="21">
        <v>25.5</v>
      </c>
      <c r="D105" s="20">
        <v>0</v>
      </c>
      <c r="E105" s="20"/>
      <c r="F105" s="12"/>
      <c r="G105" s="12"/>
    </row>
    <row r="106" spans="2:7" x14ac:dyDescent="0.2">
      <c r="B106" s="1">
        <v>98</v>
      </c>
      <c r="C106" s="21">
        <v>26.5</v>
      </c>
      <c r="D106" s="20">
        <v>1</v>
      </c>
      <c r="E106" s="20"/>
      <c r="F106" s="12"/>
      <c r="G106" s="12"/>
    </row>
    <row r="107" spans="2:7" x14ac:dyDescent="0.2">
      <c r="B107" s="1">
        <v>99</v>
      </c>
      <c r="C107" s="21">
        <v>24.5</v>
      </c>
      <c r="D107" s="20">
        <v>1</v>
      </c>
      <c r="E107" s="20"/>
      <c r="F107" s="12"/>
      <c r="G107" s="12"/>
    </row>
    <row r="108" spans="2:7" x14ac:dyDescent="0.2">
      <c r="B108" s="1">
        <v>100</v>
      </c>
      <c r="C108" s="21">
        <v>28.5</v>
      </c>
      <c r="D108" s="20">
        <v>1</v>
      </c>
      <c r="E108" s="20"/>
      <c r="F108" s="12"/>
      <c r="G108" s="12"/>
    </row>
    <row r="109" spans="2:7" x14ac:dyDescent="0.2">
      <c r="B109" s="1">
        <v>101</v>
      </c>
      <c r="C109" s="21">
        <v>28.2</v>
      </c>
      <c r="D109" s="20">
        <v>1</v>
      </c>
      <c r="E109" s="20"/>
      <c r="F109" s="12"/>
      <c r="G109" s="12"/>
    </row>
    <row r="110" spans="2:7" x14ac:dyDescent="0.2">
      <c r="B110" s="1">
        <v>102</v>
      </c>
      <c r="C110" s="21">
        <v>24.5</v>
      </c>
      <c r="D110" s="20">
        <v>1</v>
      </c>
      <c r="E110" s="20"/>
      <c r="F110" s="12"/>
      <c r="G110" s="12"/>
    </row>
    <row r="111" spans="2:7" x14ac:dyDescent="0.2">
      <c r="B111" s="1">
        <v>103</v>
      </c>
      <c r="C111" s="21">
        <v>27.5</v>
      </c>
      <c r="D111" s="20">
        <v>1</v>
      </c>
      <c r="E111" s="20"/>
      <c r="F111" s="12"/>
      <c r="G111" s="12"/>
    </row>
    <row r="112" spans="2:7" x14ac:dyDescent="0.2">
      <c r="B112" s="1">
        <v>104</v>
      </c>
      <c r="C112" s="21">
        <v>24.7</v>
      </c>
      <c r="D112" s="20">
        <v>4</v>
      </c>
      <c r="E112" s="20"/>
      <c r="F112" s="12"/>
      <c r="G112" s="12"/>
    </row>
    <row r="113" spans="2:7" x14ac:dyDescent="0.2">
      <c r="B113" s="1">
        <v>105</v>
      </c>
      <c r="C113" s="21">
        <v>25.2</v>
      </c>
      <c r="D113" s="20">
        <v>1</v>
      </c>
      <c r="E113" s="20"/>
      <c r="F113" s="12"/>
      <c r="G113" s="12"/>
    </row>
    <row r="114" spans="2:7" x14ac:dyDescent="0.2">
      <c r="B114" s="1">
        <v>106</v>
      </c>
      <c r="C114" s="21">
        <v>27.3</v>
      </c>
      <c r="D114" s="20">
        <v>1</v>
      </c>
      <c r="E114" s="20"/>
      <c r="F114" s="12"/>
      <c r="G114" s="12"/>
    </row>
    <row r="115" spans="2:7" x14ac:dyDescent="0.2">
      <c r="B115" s="1">
        <v>107</v>
      </c>
      <c r="C115" s="21">
        <v>26.3</v>
      </c>
      <c r="D115" s="20">
        <v>1</v>
      </c>
      <c r="E115" s="20"/>
      <c r="F115" s="12"/>
      <c r="G115" s="12"/>
    </row>
    <row r="116" spans="2:7" x14ac:dyDescent="0.2">
      <c r="B116" s="1">
        <v>108</v>
      </c>
      <c r="C116" s="21">
        <v>29</v>
      </c>
      <c r="D116" s="20">
        <v>1</v>
      </c>
      <c r="E116" s="20"/>
      <c r="F116" s="12"/>
      <c r="G116" s="12"/>
    </row>
    <row r="117" spans="2:7" x14ac:dyDescent="0.2">
      <c r="B117" s="1">
        <v>109</v>
      </c>
      <c r="C117" s="21">
        <v>25.3</v>
      </c>
      <c r="D117" s="20">
        <v>2</v>
      </c>
      <c r="E117" s="20"/>
      <c r="F117" s="12"/>
      <c r="G117" s="12"/>
    </row>
    <row r="118" spans="2:7" x14ac:dyDescent="0.2">
      <c r="B118" s="1">
        <v>110</v>
      </c>
      <c r="C118" s="21">
        <v>26.5</v>
      </c>
      <c r="D118" s="20">
        <v>4</v>
      </c>
      <c r="E118" s="20"/>
      <c r="F118" s="12"/>
      <c r="G118" s="12"/>
    </row>
    <row r="119" spans="2:7" x14ac:dyDescent="0.2">
      <c r="B119" s="1">
        <v>111</v>
      </c>
      <c r="C119" s="21">
        <v>27.8</v>
      </c>
      <c r="D119" s="20">
        <v>3</v>
      </c>
      <c r="E119" s="20"/>
      <c r="F119" s="12"/>
      <c r="G119" s="12"/>
    </row>
    <row r="120" spans="2:7" x14ac:dyDescent="0.2">
      <c r="B120" s="1">
        <v>112</v>
      </c>
      <c r="C120" s="21">
        <v>27</v>
      </c>
      <c r="D120" s="20">
        <v>6</v>
      </c>
      <c r="E120" s="20"/>
      <c r="F120" s="12"/>
      <c r="G120" s="12"/>
    </row>
    <row r="121" spans="2:7" x14ac:dyDescent="0.2">
      <c r="B121" s="1">
        <v>113</v>
      </c>
      <c r="C121" s="21">
        <v>25.7</v>
      </c>
      <c r="D121" s="20">
        <v>0</v>
      </c>
      <c r="E121" s="20"/>
      <c r="F121" s="12"/>
      <c r="G121" s="12"/>
    </row>
    <row r="122" spans="2:7" x14ac:dyDescent="0.2">
      <c r="B122" s="1">
        <v>114</v>
      </c>
      <c r="C122" s="21">
        <v>25</v>
      </c>
      <c r="D122" s="20">
        <v>2</v>
      </c>
      <c r="E122" s="20"/>
      <c r="F122" s="12"/>
      <c r="G122" s="12"/>
    </row>
    <row r="123" spans="2:7" x14ac:dyDescent="0.2">
      <c r="B123" s="1">
        <v>115</v>
      </c>
      <c r="C123" s="21">
        <v>31.9</v>
      </c>
      <c r="D123" s="20">
        <v>2</v>
      </c>
      <c r="E123" s="20"/>
      <c r="F123" s="12"/>
      <c r="G123" s="12"/>
    </row>
    <row r="124" spans="2:7" x14ac:dyDescent="0.2">
      <c r="B124" s="1">
        <v>116</v>
      </c>
      <c r="C124" s="21">
        <v>23.7</v>
      </c>
      <c r="D124" s="20">
        <v>0</v>
      </c>
      <c r="E124" s="20"/>
      <c r="F124" s="12"/>
      <c r="G124" s="12"/>
    </row>
    <row r="125" spans="2:7" x14ac:dyDescent="0.2">
      <c r="B125" s="1">
        <v>117</v>
      </c>
      <c r="C125" s="21">
        <v>29.3</v>
      </c>
      <c r="D125" s="20">
        <v>12</v>
      </c>
      <c r="E125" s="20"/>
      <c r="F125" s="12"/>
      <c r="G125" s="12"/>
    </row>
    <row r="126" spans="2:7" x14ac:dyDescent="0.2">
      <c r="B126" s="1">
        <v>118</v>
      </c>
      <c r="C126" s="21">
        <v>22</v>
      </c>
      <c r="D126" s="20">
        <v>0</v>
      </c>
      <c r="E126" s="20"/>
      <c r="F126" s="12"/>
      <c r="G126" s="12"/>
    </row>
    <row r="127" spans="2:7" x14ac:dyDescent="0.2">
      <c r="B127" s="1">
        <v>119</v>
      </c>
      <c r="C127" s="21">
        <v>25</v>
      </c>
      <c r="D127" s="20">
        <v>5</v>
      </c>
      <c r="E127" s="20"/>
      <c r="F127" s="12"/>
      <c r="G127" s="12"/>
    </row>
    <row r="128" spans="2:7" x14ac:dyDescent="0.2">
      <c r="B128" s="1">
        <v>120</v>
      </c>
      <c r="C128" s="21">
        <v>27</v>
      </c>
      <c r="D128" s="20">
        <v>6</v>
      </c>
      <c r="E128" s="20"/>
      <c r="F128" s="12"/>
      <c r="G128" s="12"/>
    </row>
    <row r="129" spans="2:7" x14ac:dyDescent="0.2">
      <c r="B129" s="1">
        <v>121</v>
      </c>
      <c r="C129" s="21">
        <v>23.8</v>
      </c>
      <c r="D129" s="20">
        <v>6</v>
      </c>
      <c r="E129" s="20"/>
      <c r="F129" s="12"/>
      <c r="G129" s="12"/>
    </row>
    <row r="130" spans="2:7" x14ac:dyDescent="0.2">
      <c r="B130" s="1">
        <v>122</v>
      </c>
      <c r="C130" s="21">
        <v>30.2</v>
      </c>
      <c r="D130" s="20">
        <v>2</v>
      </c>
      <c r="E130" s="20"/>
      <c r="F130" s="12"/>
      <c r="G130" s="12"/>
    </row>
    <row r="131" spans="2:7" x14ac:dyDescent="0.2">
      <c r="B131" s="1">
        <v>123</v>
      </c>
      <c r="C131" s="21">
        <v>26.2</v>
      </c>
      <c r="D131" s="20">
        <v>0</v>
      </c>
      <c r="E131" s="20"/>
      <c r="F131" s="12"/>
      <c r="G131" s="12"/>
    </row>
    <row r="132" spans="2:7" x14ac:dyDescent="0.2">
      <c r="B132" s="1">
        <v>124</v>
      </c>
      <c r="C132" s="21">
        <v>24.2</v>
      </c>
      <c r="D132" s="20">
        <v>2</v>
      </c>
      <c r="E132" s="20"/>
      <c r="F132" s="12"/>
      <c r="G132" s="12"/>
    </row>
    <row r="133" spans="2:7" x14ac:dyDescent="0.2">
      <c r="B133" s="1">
        <v>125</v>
      </c>
      <c r="C133" s="21">
        <v>27.4</v>
      </c>
      <c r="D133" s="20">
        <v>3</v>
      </c>
      <c r="E133" s="20"/>
      <c r="F133" s="12"/>
      <c r="G133" s="12"/>
    </row>
    <row r="134" spans="2:7" x14ac:dyDescent="0.2">
      <c r="B134" s="1">
        <v>126</v>
      </c>
      <c r="C134" s="21">
        <v>25.4</v>
      </c>
      <c r="D134" s="20">
        <v>0</v>
      </c>
      <c r="E134" s="20"/>
      <c r="F134" s="12"/>
      <c r="G134" s="12"/>
    </row>
    <row r="135" spans="2:7" x14ac:dyDescent="0.2">
      <c r="B135" s="1">
        <v>127</v>
      </c>
      <c r="C135" s="21">
        <v>28.4</v>
      </c>
      <c r="D135" s="20">
        <v>3</v>
      </c>
      <c r="E135" s="20"/>
      <c r="F135" s="12"/>
      <c r="G135" s="12"/>
    </row>
    <row r="136" spans="2:7" x14ac:dyDescent="0.2">
      <c r="B136" s="1">
        <v>128</v>
      </c>
      <c r="C136" s="21">
        <v>22.5</v>
      </c>
      <c r="D136" s="20">
        <v>4</v>
      </c>
      <c r="E136" s="20"/>
      <c r="F136" s="12"/>
      <c r="G136" s="12"/>
    </row>
    <row r="137" spans="2:7" x14ac:dyDescent="0.2">
      <c r="B137" s="1">
        <v>129</v>
      </c>
      <c r="C137" s="21">
        <v>26.2</v>
      </c>
      <c r="D137" s="20">
        <v>2</v>
      </c>
      <c r="E137" s="20"/>
      <c r="F137" s="12"/>
      <c r="G137" s="12"/>
    </row>
    <row r="138" spans="2:7" x14ac:dyDescent="0.2">
      <c r="B138" s="1">
        <v>130</v>
      </c>
      <c r="C138" s="21">
        <v>24.9</v>
      </c>
      <c r="D138" s="20">
        <v>6</v>
      </c>
      <c r="E138" s="20"/>
      <c r="F138" s="12"/>
      <c r="G138" s="12"/>
    </row>
    <row r="139" spans="2:7" x14ac:dyDescent="0.2">
      <c r="B139" s="1">
        <v>131</v>
      </c>
      <c r="C139" s="21">
        <v>24.5</v>
      </c>
      <c r="D139" s="20">
        <v>6</v>
      </c>
      <c r="E139" s="20"/>
      <c r="F139" s="12"/>
      <c r="G139" s="12"/>
    </row>
    <row r="140" spans="2:7" x14ac:dyDescent="0.2">
      <c r="B140" s="1">
        <v>132</v>
      </c>
      <c r="C140" s="21">
        <v>25.1</v>
      </c>
      <c r="D140" s="20">
        <v>0</v>
      </c>
      <c r="E140" s="20"/>
      <c r="F140" s="12"/>
      <c r="G140" s="12"/>
    </row>
    <row r="141" spans="2:7" x14ac:dyDescent="0.2">
      <c r="B141" s="1">
        <v>133</v>
      </c>
      <c r="C141" s="21">
        <v>28</v>
      </c>
      <c r="D141" s="20">
        <v>4</v>
      </c>
      <c r="E141" s="20"/>
      <c r="F141" s="12"/>
      <c r="G141" s="12"/>
    </row>
    <row r="142" spans="2:7" x14ac:dyDescent="0.2">
      <c r="B142" s="1">
        <v>134</v>
      </c>
      <c r="C142" s="21">
        <v>25.8</v>
      </c>
      <c r="D142" s="20">
        <v>10</v>
      </c>
      <c r="E142" s="20"/>
      <c r="F142" s="12"/>
      <c r="G142" s="12"/>
    </row>
    <row r="143" spans="2:7" x14ac:dyDescent="0.2">
      <c r="B143" s="1">
        <v>135</v>
      </c>
      <c r="C143" s="21">
        <v>27.9</v>
      </c>
      <c r="D143" s="20">
        <v>7</v>
      </c>
      <c r="E143" s="20"/>
      <c r="F143" s="12"/>
      <c r="G143" s="12"/>
    </row>
    <row r="144" spans="2:7" x14ac:dyDescent="0.2">
      <c r="B144" s="1">
        <v>136</v>
      </c>
      <c r="C144" s="21">
        <v>24.9</v>
      </c>
      <c r="D144" s="20">
        <v>0</v>
      </c>
      <c r="E144" s="20"/>
      <c r="F144" s="12"/>
      <c r="G144" s="12"/>
    </row>
    <row r="145" spans="2:7" x14ac:dyDescent="0.2">
      <c r="B145" s="1">
        <v>137</v>
      </c>
      <c r="C145" s="21">
        <v>28.4</v>
      </c>
      <c r="D145" s="20">
        <v>5</v>
      </c>
      <c r="E145" s="20"/>
      <c r="F145" s="12"/>
      <c r="G145" s="12"/>
    </row>
    <row r="146" spans="2:7" x14ac:dyDescent="0.2">
      <c r="B146" s="1">
        <v>138</v>
      </c>
      <c r="C146" s="21">
        <v>27.2</v>
      </c>
      <c r="D146" s="20">
        <v>5</v>
      </c>
      <c r="E146" s="20"/>
      <c r="F146" s="12"/>
      <c r="G146" s="12"/>
    </row>
    <row r="147" spans="2:7" x14ac:dyDescent="0.2">
      <c r="B147" s="1">
        <v>139</v>
      </c>
      <c r="C147" s="21">
        <v>25</v>
      </c>
      <c r="D147" s="20">
        <v>6</v>
      </c>
      <c r="E147" s="20"/>
      <c r="F147" s="12"/>
      <c r="G147" s="12"/>
    </row>
    <row r="148" spans="2:7" x14ac:dyDescent="0.2">
      <c r="B148" s="1">
        <v>140</v>
      </c>
      <c r="C148" s="21">
        <v>27.5</v>
      </c>
      <c r="D148" s="20">
        <v>6</v>
      </c>
      <c r="E148" s="20"/>
      <c r="F148" s="12"/>
      <c r="G148" s="12"/>
    </row>
    <row r="149" spans="2:7" x14ac:dyDescent="0.2">
      <c r="B149" s="1">
        <v>141</v>
      </c>
      <c r="C149" s="21">
        <v>33.5</v>
      </c>
      <c r="D149" s="20">
        <v>7</v>
      </c>
      <c r="E149" s="20"/>
      <c r="F149" s="12"/>
      <c r="G149" s="12"/>
    </row>
    <row r="150" spans="2:7" x14ac:dyDescent="0.2">
      <c r="B150" s="1">
        <v>142</v>
      </c>
      <c r="C150" s="21">
        <v>30.5</v>
      </c>
      <c r="D150" s="20">
        <v>3</v>
      </c>
      <c r="E150" s="20"/>
      <c r="F150" s="12"/>
      <c r="G150" s="12"/>
    </row>
    <row r="151" spans="2:7" x14ac:dyDescent="0.2">
      <c r="B151" s="1">
        <v>143</v>
      </c>
      <c r="C151" s="21">
        <v>29</v>
      </c>
      <c r="D151" s="20">
        <v>3</v>
      </c>
      <c r="E151" s="20"/>
      <c r="F151" s="12"/>
      <c r="G151" s="12"/>
    </row>
    <row r="152" spans="2:7" x14ac:dyDescent="0.2">
      <c r="B152" s="1">
        <v>144</v>
      </c>
      <c r="C152" s="21">
        <v>24.3</v>
      </c>
      <c r="D152" s="20">
        <v>0</v>
      </c>
      <c r="E152" s="20"/>
      <c r="F152" s="12"/>
      <c r="G152" s="12"/>
    </row>
    <row r="153" spans="2:7" x14ac:dyDescent="0.2">
      <c r="B153" s="1">
        <v>145</v>
      </c>
      <c r="C153" s="21">
        <v>25.8</v>
      </c>
      <c r="D153" s="20">
        <v>0</v>
      </c>
      <c r="E153" s="20"/>
      <c r="F153" s="12"/>
      <c r="G153" s="12"/>
    </row>
    <row r="154" spans="2:7" x14ac:dyDescent="0.2">
      <c r="B154" s="1">
        <v>146</v>
      </c>
      <c r="C154" s="21">
        <v>25</v>
      </c>
      <c r="D154" s="20">
        <v>8</v>
      </c>
      <c r="E154" s="20"/>
      <c r="F154" s="12"/>
      <c r="G154" s="12"/>
    </row>
    <row r="155" spans="2:7" x14ac:dyDescent="0.2">
      <c r="B155" s="1">
        <v>147</v>
      </c>
      <c r="C155" s="21">
        <v>31.7</v>
      </c>
      <c r="D155" s="20">
        <v>4</v>
      </c>
      <c r="E155" s="20"/>
      <c r="F155" s="12"/>
      <c r="G155" s="12"/>
    </row>
    <row r="156" spans="2:7" x14ac:dyDescent="0.2">
      <c r="B156" s="1">
        <v>148</v>
      </c>
      <c r="C156" s="21">
        <v>29.5</v>
      </c>
      <c r="D156" s="20">
        <v>4</v>
      </c>
      <c r="E156" s="20"/>
      <c r="F156" s="12"/>
      <c r="G156" s="12"/>
    </row>
    <row r="157" spans="2:7" x14ac:dyDescent="0.2">
      <c r="B157" s="1">
        <v>149</v>
      </c>
      <c r="C157" s="21">
        <v>24</v>
      </c>
      <c r="D157" s="20">
        <v>10</v>
      </c>
      <c r="E157" s="20"/>
      <c r="F157" s="12"/>
      <c r="G157" s="12"/>
    </row>
    <row r="158" spans="2:7" x14ac:dyDescent="0.2">
      <c r="B158" s="1">
        <v>150</v>
      </c>
      <c r="C158" s="21">
        <v>30</v>
      </c>
      <c r="D158" s="20">
        <v>9</v>
      </c>
      <c r="E158" s="20"/>
      <c r="F158" s="12"/>
      <c r="G158" s="12"/>
    </row>
    <row r="159" spans="2:7" x14ac:dyDescent="0.2">
      <c r="B159" s="1">
        <v>151</v>
      </c>
      <c r="C159" s="21">
        <v>27.6</v>
      </c>
      <c r="D159" s="20">
        <v>4</v>
      </c>
      <c r="E159" s="20"/>
      <c r="F159" s="12"/>
      <c r="G159" s="12"/>
    </row>
    <row r="160" spans="2:7" x14ac:dyDescent="0.2">
      <c r="B160" s="1">
        <v>152</v>
      </c>
      <c r="C160" s="21">
        <v>26.2</v>
      </c>
      <c r="D160" s="20">
        <v>0</v>
      </c>
      <c r="E160" s="20"/>
      <c r="F160" s="12"/>
      <c r="G160" s="12"/>
    </row>
    <row r="161" spans="2:7" x14ac:dyDescent="0.2">
      <c r="B161" s="1">
        <v>153</v>
      </c>
      <c r="C161" s="21">
        <v>23.1</v>
      </c>
      <c r="D161" s="20">
        <v>0</v>
      </c>
      <c r="E161" s="20"/>
      <c r="F161" s="12"/>
      <c r="G161" s="12"/>
    </row>
    <row r="162" spans="2:7" x14ac:dyDescent="0.2">
      <c r="B162" s="1">
        <v>154</v>
      </c>
      <c r="C162" s="21">
        <v>22.9</v>
      </c>
      <c r="D162" s="20">
        <v>0</v>
      </c>
      <c r="E162" s="20"/>
      <c r="F162" s="12"/>
      <c r="G162" s="12"/>
    </row>
    <row r="163" spans="2:7" x14ac:dyDescent="0.2">
      <c r="B163" s="1">
        <v>155</v>
      </c>
      <c r="C163" s="21">
        <v>24.5</v>
      </c>
      <c r="D163" s="20">
        <v>0</v>
      </c>
      <c r="E163" s="20"/>
      <c r="F163" s="12"/>
      <c r="G163" s="12"/>
    </row>
    <row r="164" spans="2:7" x14ac:dyDescent="0.2">
      <c r="B164" s="1">
        <v>156</v>
      </c>
      <c r="C164" s="21">
        <v>24.7</v>
      </c>
      <c r="D164" s="20">
        <v>4</v>
      </c>
      <c r="E164" s="20"/>
      <c r="F164" s="12"/>
      <c r="G164" s="12"/>
    </row>
    <row r="165" spans="2:7" x14ac:dyDescent="0.2">
      <c r="B165" s="1">
        <v>157</v>
      </c>
      <c r="C165" s="21">
        <v>28.3</v>
      </c>
      <c r="D165" s="20">
        <v>0</v>
      </c>
      <c r="E165" s="20"/>
      <c r="F165" s="12"/>
      <c r="G165" s="12"/>
    </row>
    <row r="166" spans="2:7" x14ac:dyDescent="0.2">
      <c r="B166" s="1">
        <v>158</v>
      </c>
      <c r="C166" s="21">
        <v>23.9</v>
      </c>
      <c r="D166" s="20">
        <v>2</v>
      </c>
      <c r="E166" s="20"/>
      <c r="F166" s="12"/>
      <c r="G166" s="12"/>
    </row>
    <row r="167" spans="2:7" x14ac:dyDescent="0.2">
      <c r="B167" s="1">
        <v>159</v>
      </c>
      <c r="C167" s="21">
        <v>23.8</v>
      </c>
      <c r="D167" s="20">
        <v>0</v>
      </c>
      <c r="E167" s="20"/>
      <c r="F167" s="12"/>
      <c r="G167" s="12"/>
    </row>
    <row r="168" spans="2:7" x14ac:dyDescent="0.2">
      <c r="B168" s="1">
        <v>160</v>
      </c>
      <c r="C168" s="21">
        <v>29.8</v>
      </c>
      <c r="D168" s="20">
        <v>4</v>
      </c>
      <c r="E168" s="20"/>
      <c r="F168" s="12"/>
      <c r="G168" s="12"/>
    </row>
    <row r="169" spans="2:7" x14ac:dyDescent="0.2">
      <c r="B169" s="1">
        <v>161</v>
      </c>
      <c r="C169" s="21">
        <v>26.5</v>
      </c>
      <c r="D169" s="20">
        <v>4</v>
      </c>
      <c r="E169" s="20"/>
      <c r="F169" s="12"/>
      <c r="G169" s="12"/>
    </row>
    <row r="170" spans="2:7" x14ac:dyDescent="0.2">
      <c r="B170" s="1">
        <v>162</v>
      </c>
      <c r="C170" s="21">
        <v>26</v>
      </c>
      <c r="D170" s="20">
        <v>3</v>
      </c>
      <c r="E170" s="20"/>
      <c r="F170" s="12"/>
      <c r="G170" s="12"/>
    </row>
    <row r="171" spans="2:7" x14ac:dyDescent="0.2">
      <c r="B171" s="1">
        <v>163</v>
      </c>
      <c r="C171" s="21">
        <v>28.2</v>
      </c>
      <c r="D171" s="20">
        <v>8</v>
      </c>
      <c r="E171" s="20"/>
      <c r="F171" s="12"/>
      <c r="G171" s="12"/>
    </row>
    <row r="172" spans="2:7" x14ac:dyDescent="0.2">
      <c r="B172" s="1">
        <v>164</v>
      </c>
      <c r="C172" s="21">
        <v>25.7</v>
      </c>
      <c r="D172" s="20">
        <v>0</v>
      </c>
      <c r="E172" s="20"/>
      <c r="F172" s="12"/>
      <c r="G172" s="12"/>
    </row>
    <row r="173" spans="2:7" x14ac:dyDescent="0.2">
      <c r="B173" s="1">
        <v>165</v>
      </c>
      <c r="C173" s="21">
        <v>26.5</v>
      </c>
      <c r="D173" s="20">
        <v>7</v>
      </c>
      <c r="E173" s="20"/>
      <c r="F173" s="12"/>
      <c r="G173" s="12"/>
    </row>
    <row r="174" spans="2:7" x14ac:dyDescent="0.2">
      <c r="B174" s="1">
        <v>166</v>
      </c>
      <c r="C174" s="21">
        <v>25.8</v>
      </c>
      <c r="D174" s="20">
        <v>0</v>
      </c>
      <c r="E174" s="20"/>
      <c r="F174" s="12"/>
      <c r="G174" s="12"/>
    </row>
    <row r="175" spans="2:7" x14ac:dyDescent="0.2">
      <c r="B175" s="1">
        <v>167</v>
      </c>
      <c r="C175" s="21">
        <v>24.1</v>
      </c>
      <c r="D175" s="20">
        <v>0</v>
      </c>
      <c r="E175" s="20"/>
      <c r="F175" s="12"/>
      <c r="G175" s="12"/>
    </row>
    <row r="176" spans="2:7" x14ac:dyDescent="0.2">
      <c r="B176" s="1">
        <v>168</v>
      </c>
      <c r="C176" s="21">
        <v>26.2</v>
      </c>
      <c r="D176" s="20">
        <v>2</v>
      </c>
      <c r="E176" s="20"/>
      <c r="F176" s="12"/>
      <c r="G176" s="12"/>
    </row>
    <row r="177" spans="2:7" x14ac:dyDescent="0.2">
      <c r="B177" s="1">
        <v>169</v>
      </c>
      <c r="C177" s="21">
        <v>26.1</v>
      </c>
      <c r="D177" s="20">
        <v>3</v>
      </c>
      <c r="E177" s="20"/>
      <c r="F177" s="12"/>
      <c r="G177" s="12"/>
    </row>
    <row r="178" spans="2:7" x14ac:dyDescent="0.2">
      <c r="B178" s="1">
        <v>170</v>
      </c>
      <c r="C178" s="21">
        <v>29</v>
      </c>
      <c r="D178" s="20">
        <v>4</v>
      </c>
      <c r="E178" s="20"/>
      <c r="F178" s="12"/>
      <c r="G178" s="12"/>
    </row>
    <row r="179" spans="2:7" x14ac:dyDescent="0.2">
      <c r="B179" s="1">
        <v>171</v>
      </c>
      <c r="C179" s="21">
        <v>28</v>
      </c>
      <c r="D179" s="20">
        <v>0</v>
      </c>
      <c r="E179" s="20"/>
      <c r="F179" s="12"/>
      <c r="G179" s="12"/>
    </row>
    <row r="180" spans="2:7" x14ac:dyDescent="0.2">
      <c r="B180" s="1">
        <v>172</v>
      </c>
      <c r="C180" s="21">
        <v>27</v>
      </c>
      <c r="D180" s="20">
        <v>0</v>
      </c>
      <c r="E180" s="20"/>
      <c r="F180" s="12"/>
      <c r="G180" s="12"/>
    </row>
    <row r="181" spans="2:7" x14ac:dyDescent="0.2">
      <c r="B181" s="7">
        <v>173</v>
      </c>
      <c r="C181" s="26">
        <v>24.5</v>
      </c>
      <c r="D181" s="27">
        <v>0</v>
      </c>
      <c r="E181" s="27"/>
      <c r="F181" s="13"/>
      <c r="G181" s="12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ガンマ・ポアソン回帰</vt:lpstr>
      <vt:lpstr>推定</vt:lpstr>
      <vt:lpstr>確率</vt:lpstr>
      <vt:lpstr>確率グラフ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dcterms:created xsi:type="dcterms:W3CDTF">2018-12-09T02:27:18Z</dcterms:created>
  <dcterms:modified xsi:type="dcterms:W3CDTF">2020-05-13T06:57:48Z</dcterms:modified>
</cp:coreProperties>
</file>