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84A96F0D-10E4-4BD7-B4D8-CFB5A89EBF77}" xr6:coauthVersionLast="45" xr6:coauthVersionMax="45" xr10:uidLastSave="{00000000-0000-0000-0000-000000000000}"/>
  <bookViews>
    <workbookView xWindow="380" yWindow="90" windowWidth="15430" windowHeight="9960" xr2:uid="{0055C9FE-3EAE-4EC6-A3CB-C74642CAD87A}"/>
  </bookViews>
  <sheets>
    <sheet name="データ横" sheetId="1" r:id="rId1"/>
    <sheet name="比の比較" sheetId="2" r:id="rId2"/>
    <sheet name="適合度" sheetId="5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0" i="5" l="1"/>
  <c r="G33" i="5"/>
  <c r="J30" i="5"/>
  <c r="K27" i="5"/>
  <c r="F28" i="5"/>
  <c r="G24" i="5" s="1"/>
  <c r="J27" i="5"/>
  <c r="J26" i="5"/>
  <c r="L26" i="5" s="1"/>
  <c r="J25" i="5"/>
  <c r="J24" i="5"/>
  <c r="J23" i="5"/>
  <c r="J22" i="5"/>
  <c r="L22" i="5" s="1"/>
  <c r="J21" i="5"/>
  <c r="F21" i="5"/>
  <c r="H21" i="5" s="1"/>
  <c r="J20" i="5"/>
  <c r="J19" i="5"/>
  <c r="J18" i="5"/>
  <c r="L18" i="5" s="1"/>
  <c r="J17" i="5"/>
  <c r="J16" i="5"/>
  <c r="G16" i="5"/>
  <c r="J15" i="5"/>
  <c r="J14" i="5"/>
  <c r="L14" i="5" s="1"/>
  <c r="J13" i="5"/>
  <c r="G13" i="5"/>
  <c r="F13" i="5"/>
  <c r="H13" i="5" s="1"/>
  <c r="J12" i="5"/>
  <c r="J11" i="5"/>
  <c r="J10" i="5"/>
  <c r="L10" i="5" s="1"/>
  <c r="J9" i="5"/>
  <c r="G9" i="5"/>
  <c r="F9" i="5"/>
  <c r="H9" i="5" s="1"/>
  <c r="J8" i="5"/>
  <c r="K26" i="5" l="1"/>
  <c r="F14" i="5"/>
  <c r="H14" i="5" s="1"/>
  <c r="F18" i="5"/>
  <c r="H18" i="5" s="1"/>
  <c r="K18" i="5"/>
  <c r="K11" i="5"/>
  <c r="F11" i="5"/>
  <c r="H11" i="5" s="1"/>
  <c r="F15" i="5"/>
  <c r="H15" i="5" s="1"/>
  <c r="F8" i="5"/>
  <c r="H8" i="5" s="1"/>
  <c r="F20" i="5"/>
  <c r="H20" i="5" s="1"/>
  <c r="G8" i="5"/>
  <c r="F16" i="5"/>
  <c r="H16" i="5" s="1"/>
  <c r="F12" i="5"/>
  <c r="H12" i="5" s="1"/>
  <c r="F24" i="5"/>
  <c r="H24" i="5" s="1"/>
  <c r="K19" i="5"/>
  <c r="F10" i="5"/>
  <c r="H10" i="5" s="1"/>
  <c r="F17" i="5"/>
  <c r="H17" i="5" s="1"/>
  <c r="G21" i="5"/>
  <c r="K8" i="5"/>
  <c r="K28" i="5" s="1"/>
  <c r="K20" i="5"/>
  <c r="K12" i="5"/>
  <c r="K10" i="5"/>
  <c r="G25" i="5"/>
  <c r="K25" i="5"/>
  <c r="K17" i="5"/>
  <c r="K9" i="5"/>
  <c r="K24" i="5"/>
  <c r="K16" i="5"/>
  <c r="K23" i="5"/>
  <c r="K15" i="5"/>
  <c r="K22" i="5"/>
  <c r="K14" i="5"/>
  <c r="F31" i="5"/>
  <c r="K21" i="5"/>
  <c r="K13" i="5"/>
  <c r="G12" i="5"/>
  <c r="G17" i="5"/>
  <c r="F19" i="5"/>
  <c r="H19" i="5" s="1"/>
  <c r="F25" i="5"/>
  <c r="H25" i="5" s="1"/>
  <c r="L11" i="5"/>
  <c r="L15" i="5"/>
  <c r="L19" i="5"/>
  <c r="L23" i="5"/>
  <c r="L27" i="5"/>
  <c r="F26" i="5"/>
  <c r="H26" i="5" s="1"/>
  <c r="F22" i="5"/>
  <c r="H22" i="5" s="1"/>
  <c r="L8" i="5"/>
  <c r="G10" i="5"/>
  <c r="L12" i="5"/>
  <c r="G14" i="5"/>
  <c r="L16" i="5"/>
  <c r="G18" i="5"/>
  <c r="L20" i="5"/>
  <c r="G22" i="5"/>
  <c r="L24" i="5"/>
  <c r="G26" i="5"/>
  <c r="F27" i="5"/>
  <c r="H27" i="5" s="1"/>
  <c r="F23" i="5"/>
  <c r="H23" i="5" s="1"/>
  <c r="L9" i="5"/>
  <c r="G11" i="5"/>
  <c r="L13" i="5"/>
  <c r="G15" i="5"/>
  <c r="L17" i="5"/>
  <c r="G19" i="5"/>
  <c r="L21" i="5"/>
  <c r="G23" i="5"/>
  <c r="L25" i="5"/>
  <c r="G27" i="5"/>
  <c r="G20" i="5"/>
  <c r="G28" i="5" l="1"/>
  <c r="G30" i="5" s="1"/>
  <c r="G8" i="2" l="1"/>
  <c r="G9" i="2"/>
  <c r="G10" i="2"/>
  <c r="G7" i="2"/>
  <c r="G6" i="2"/>
  <c r="N10" i="2"/>
  <c r="N7" i="2"/>
  <c r="N8" i="2"/>
  <c r="N9" i="2"/>
  <c r="N6" i="2"/>
</calcChain>
</file>

<file path=xl/sharedStrings.xml><?xml version="1.0" encoding="utf-8"?>
<sst xmlns="http://schemas.openxmlformats.org/spreadsheetml/2006/main" count="76" uniqueCount="47">
  <si>
    <t>A1</t>
  </si>
  <si>
    <t>B1</t>
  </si>
  <si>
    <t xml:space="preserve"> </t>
  </si>
  <si>
    <t>B2</t>
  </si>
  <si>
    <t>A2</t>
  </si>
  <si>
    <t>溶媒</t>
    <phoneticPr fontId="1"/>
  </si>
  <si>
    <t>活性化</t>
    <phoneticPr fontId="1"/>
  </si>
  <si>
    <t>計</t>
    <rPh sb="0" eb="1">
      <t>ケイ</t>
    </rPh>
    <phoneticPr fontId="1"/>
  </si>
  <si>
    <t>N</t>
    <phoneticPr fontId="1"/>
  </si>
  <si>
    <r>
      <t>A:</t>
    </r>
    <r>
      <rPr>
        <sz val="10"/>
        <color theme="1"/>
        <rFont val="ＭＳ Ｐ明朝"/>
        <family val="2"/>
        <charset val="128"/>
      </rPr>
      <t>溶媒</t>
    </r>
  </si>
  <si>
    <r>
      <t>B:</t>
    </r>
    <r>
      <rPr>
        <sz val="10"/>
        <color theme="1"/>
        <rFont val="ＭＳ Ｐ明朝"/>
        <family val="2"/>
        <charset val="128"/>
      </rPr>
      <t>活性化</t>
    </r>
  </si>
  <si>
    <r>
      <rPr>
        <sz val="10"/>
        <color theme="1"/>
        <rFont val="ＭＳ Ｐ明朝"/>
        <family val="2"/>
        <charset val="128"/>
      </rPr>
      <t>平均</t>
    </r>
  </si>
  <si>
    <r>
      <rPr>
        <sz val="10"/>
        <color theme="1"/>
        <rFont val="ＭＳ Ｐ明朝"/>
        <family val="2"/>
        <charset val="128"/>
      </rPr>
      <t>分散</t>
    </r>
  </si>
  <si>
    <r>
      <rPr>
        <sz val="10"/>
        <color theme="1"/>
        <rFont val="ＭＳ Ｐ明朝"/>
        <family val="2"/>
        <charset val="128"/>
      </rPr>
      <t>比</t>
    </r>
    <rPh sb="0" eb="1">
      <t>ヒ</t>
    </rPh>
    <phoneticPr fontId="1"/>
  </si>
  <si>
    <r>
      <t>A:</t>
    </r>
    <r>
      <rPr>
        <sz val="10"/>
        <color theme="1"/>
        <rFont val="ＭＳ Ｐ明朝"/>
        <family val="1"/>
        <charset val="128"/>
      </rPr>
      <t>溶媒</t>
    </r>
  </si>
  <si>
    <r>
      <rPr>
        <sz val="10"/>
        <color theme="1"/>
        <rFont val="ＭＳ Ｐ明朝"/>
        <family val="1"/>
        <charset val="128"/>
      </rPr>
      <t>要因</t>
    </r>
    <rPh sb="0" eb="2">
      <t>ヨウイン</t>
    </rPh>
    <phoneticPr fontId="1"/>
  </si>
  <si>
    <r>
      <rPr>
        <sz val="10"/>
        <color theme="1"/>
        <rFont val="ＭＳ Ｐ明朝"/>
        <family val="1"/>
        <charset val="128"/>
      </rPr>
      <t>水準</t>
    </r>
    <rPh sb="0" eb="2">
      <t>スイジュン</t>
    </rPh>
    <phoneticPr fontId="1"/>
  </si>
  <si>
    <t>全体</t>
    <rPh sb="0" eb="2">
      <t>ゼンタイ</t>
    </rPh>
    <phoneticPr fontId="1"/>
  </si>
  <si>
    <t xml:space="preserve"> 平均 </t>
    <phoneticPr fontId="1"/>
  </si>
  <si>
    <t xml:space="preserve"> 分散 </t>
    <rPh sb="1" eb="3">
      <t>ブンサン</t>
    </rPh>
    <phoneticPr fontId="1"/>
  </si>
  <si>
    <r>
      <t xml:space="preserve">    </t>
    </r>
    <r>
      <rPr>
        <sz val="10"/>
        <color theme="1"/>
        <rFont val="ＭＳ Ｐ明朝"/>
        <family val="1"/>
        <charset val="128"/>
      </rPr>
      <t>比</t>
    </r>
    <rPh sb="4" eb="5">
      <t>ヒ</t>
    </rPh>
    <phoneticPr fontId="1"/>
  </si>
  <si>
    <t>コロニー数</t>
    <rPh sb="4" eb="5">
      <t>スウ</t>
    </rPh>
    <phoneticPr fontId="1"/>
  </si>
  <si>
    <t>P</t>
    <phoneticPr fontId="1"/>
  </si>
  <si>
    <t>y</t>
    <phoneticPr fontId="1"/>
  </si>
  <si>
    <t>n</t>
    <phoneticPr fontId="1"/>
  </si>
  <si>
    <r>
      <rPr>
        <sz val="10"/>
        <color theme="1"/>
        <rFont val="ＭＳ Ｐ明朝"/>
        <family val="1"/>
        <charset val="128"/>
      </rPr>
      <t>カイ</t>
    </r>
    <r>
      <rPr>
        <sz val="10"/>
        <color theme="1"/>
        <rFont val="Times New Roman"/>
        <family val="1"/>
      </rPr>
      <t>2</t>
    </r>
    <r>
      <rPr>
        <sz val="10"/>
        <color theme="1"/>
        <rFont val="ＭＳ Ｐ明朝"/>
        <family val="1"/>
        <charset val="128"/>
      </rPr>
      <t>乗</t>
    </r>
    <rPh sb="3" eb="4">
      <t>ジョウ</t>
    </rPh>
    <phoneticPr fontId="1"/>
  </si>
  <si>
    <t>i</t>
    <phoneticPr fontId="1"/>
  </si>
  <si>
    <r>
      <t>P</t>
    </r>
    <r>
      <rPr>
        <i/>
        <vertAlign val="subscript"/>
        <sz val="10"/>
        <color theme="1"/>
        <rFont val="Times New Roman"/>
        <family val="1"/>
      </rPr>
      <t>GP</t>
    </r>
    <phoneticPr fontId="1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</si>
  <si>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^</t>
    </r>
    <phoneticPr fontId="1"/>
  </si>
  <si>
    <r>
      <rPr>
        <sz val="10"/>
        <color theme="1"/>
        <rFont val="ＭＳ Ｐ明朝"/>
        <family val="1"/>
        <charset val="128"/>
      </rPr>
      <t>コロニー</t>
    </r>
    <phoneticPr fontId="1"/>
  </si>
  <si>
    <r>
      <rPr>
        <sz val="10"/>
        <color theme="1"/>
        <rFont val="ＭＳ Ｐ明朝"/>
        <family val="1"/>
        <charset val="128"/>
      </rPr>
      <t>ポアソン分布</t>
    </r>
    <rPh sb="4" eb="6">
      <t>ブンプ</t>
    </rPh>
    <phoneticPr fontId="1"/>
  </si>
  <si>
    <r>
      <rPr>
        <sz val="10"/>
        <color theme="1"/>
        <rFont val="ＭＳ Ｐ明朝"/>
        <family val="1"/>
        <charset val="128"/>
      </rPr>
      <t>ガンマ・ポアソン分布</t>
    </r>
    <rPh sb="8" eb="10">
      <t>ブンプ</t>
    </rPh>
    <phoneticPr fontId="1"/>
  </si>
  <si>
    <r>
      <rPr>
        <sz val="10"/>
        <color theme="1"/>
        <rFont val="ＭＳ Ｐ明朝"/>
        <family val="1"/>
        <charset val="128"/>
      </rPr>
      <t>数</t>
    </r>
    <rPh sb="0" eb="1">
      <t>カズ</t>
    </rPh>
    <phoneticPr fontId="1"/>
  </si>
  <si>
    <r>
      <rPr>
        <sz val="10"/>
        <color theme="1"/>
        <rFont val="ＭＳ Ｐ明朝"/>
        <family val="1"/>
        <charset val="128"/>
      </rPr>
      <t>頻度</t>
    </r>
    <rPh sb="0" eb="2">
      <t>ヒンド</t>
    </rPh>
    <phoneticPr fontId="1"/>
  </si>
  <si>
    <r>
      <rPr>
        <sz val="10"/>
        <color theme="1"/>
        <rFont val="ＭＳ Ｐ明朝"/>
        <family val="1"/>
        <charset val="128"/>
      </rPr>
      <t>確率</t>
    </r>
    <rPh sb="0" eb="2">
      <t>カクリツ</t>
    </rPh>
    <phoneticPr fontId="1"/>
  </si>
  <si>
    <r>
      <rPr>
        <sz val="10"/>
        <color theme="1"/>
        <rFont val="ＭＳ Ｐ明朝"/>
        <family val="1"/>
        <charset val="128"/>
      </rPr>
      <t>推定値</t>
    </r>
    <rPh sb="0" eb="2">
      <t>スイテイ</t>
    </rPh>
    <rPh sb="2" eb="3">
      <t>チ</t>
    </rPh>
    <phoneticPr fontId="1"/>
  </si>
  <si>
    <r>
      <rPr>
        <sz val="10"/>
        <color theme="1"/>
        <rFont val="ＭＳ Ｐ明朝"/>
        <family val="1"/>
        <charset val="128"/>
      </rPr>
      <t>適合度</t>
    </r>
    <rPh sb="0" eb="2">
      <t>テキゴウ</t>
    </rPh>
    <rPh sb="2" eb="3">
      <t>ド</t>
    </rPh>
    <phoneticPr fontId="1"/>
  </si>
  <si>
    <r>
      <rPr>
        <i/>
        <sz val="10"/>
        <color theme="1"/>
        <rFont val="Times New Roman"/>
        <family val="1"/>
      </rPr>
      <t>σ</t>
    </r>
    <r>
      <rPr>
        <sz val="10"/>
        <color theme="1"/>
        <rFont val="Times New Roman"/>
        <family val="1"/>
      </rPr>
      <t>^=</t>
    </r>
    <phoneticPr fontId="1"/>
  </si>
  <si>
    <r>
      <rPr>
        <i/>
        <sz val="10"/>
        <color theme="1"/>
        <rFont val="Times New Roman"/>
        <family val="1"/>
      </rPr>
      <t>μ</t>
    </r>
    <r>
      <rPr>
        <sz val="10"/>
        <color theme="1"/>
        <rFont val="Times New Roman"/>
        <family val="1"/>
      </rPr>
      <t>^=</t>
    </r>
    <phoneticPr fontId="1"/>
  </si>
  <si>
    <r>
      <rPr>
        <i/>
        <sz val="10"/>
        <color theme="1"/>
        <rFont val="Times New Roman"/>
        <family val="1"/>
      </rPr>
      <t>σ</t>
    </r>
    <r>
      <rPr>
        <sz val="10"/>
        <color theme="1"/>
        <rFont val="Times New Roman"/>
        <family val="1"/>
      </rPr>
      <t>^'=</t>
    </r>
    <phoneticPr fontId="1"/>
  </si>
  <si>
    <r>
      <rPr>
        <i/>
        <sz val="10"/>
        <color theme="1"/>
        <rFont val="Times New Roman"/>
        <family val="1"/>
      </rPr>
      <t>Var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y</t>
    </r>
    <r>
      <rPr>
        <sz val="10"/>
        <color theme="1"/>
        <rFont val="Times New Roman"/>
        <family val="1"/>
      </rPr>
      <t>)=</t>
    </r>
    <r>
      <rPr>
        <i/>
        <sz val="10"/>
        <color theme="1"/>
        <rFont val="Times New Roman"/>
        <family val="1"/>
      </rPr>
      <t>μ</t>
    </r>
    <r>
      <rPr>
        <sz val="10"/>
        <color theme="1"/>
        <rFont val="Times New Roman"/>
        <family val="1"/>
      </rPr>
      <t>^=</t>
    </r>
    <phoneticPr fontId="1"/>
  </si>
  <si>
    <r>
      <rPr>
        <i/>
        <sz val="10"/>
        <color theme="1"/>
        <rFont val="Times New Roman"/>
        <family val="1"/>
      </rPr>
      <t>Var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y</t>
    </r>
    <r>
      <rPr>
        <sz val="10"/>
        <color theme="1"/>
        <rFont val="Times New Roman"/>
        <family val="1"/>
      </rPr>
      <t>)=</t>
    </r>
    <r>
      <rPr>
        <i/>
        <sz val="10"/>
        <color theme="1"/>
        <rFont val="Times New Roman"/>
        <family val="1"/>
      </rPr>
      <t>μ</t>
    </r>
    <r>
      <rPr>
        <sz val="10"/>
        <color theme="1"/>
        <rFont val="Times New Roman"/>
        <family val="1"/>
      </rPr>
      <t>^(</t>
    </r>
    <r>
      <rPr>
        <i/>
        <sz val="10"/>
        <color theme="1"/>
        <rFont val="Times New Roman"/>
        <family val="1"/>
      </rPr>
      <t>μ</t>
    </r>
    <r>
      <rPr>
        <sz val="10"/>
        <color theme="1"/>
        <rFont val="Times New Roman"/>
        <family val="1"/>
      </rPr>
      <t>^</t>
    </r>
    <r>
      <rPr>
        <i/>
        <sz val="10"/>
        <color theme="1"/>
        <rFont val="Times New Roman"/>
        <family val="1"/>
      </rPr>
      <t>σ</t>
    </r>
    <r>
      <rPr>
        <sz val="10"/>
        <color theme="1"/>
        <rFont val="Times New Roman"/>
        <family val="1"/>
      </rPr>
      <t>^+1))=</t>
    </r>
    <phoneticPr fontId="1"/>
  </si>
  <si>
    <r>
      <rPr>
        <sz val="10"/>
        <color theme="1"/>
        <rFont val="ＭＳ Ｐ明朝"/>
        <family val="1"/>
        <charset val="128"/>
      </rPr>
      <t>計</t>
    </r>
    <rPh sb="0" eb="1">
      <t>ケイ</t>
    </rPh>
    <phoneticPr fontId="1"/>
  </si>
  <si>
    <r>
      <rPr>
        <sz val="10"/>
        <color theme="1"/>
        <rFont val="ＭＳ Ｐ明朝"/>
        <family val="1"/>
        <charset val="128"/>
      </rPr>
      <t>区分数</t>
    </r>
    <rPh sb="0" eb="2">
      <t>クブン</t>
    </rPh>
    <rPh sb="2" eb="3">
      <t>スウ</t>
    </rPh>
    <phoneticPr fontId="1"/>
  </si>
  <si>
    <r>
      <t>=</t>
    </r>
    <r>
      <rPr>
        <i/>
        <sz val="10"/>
        <color theme="1"/>
        <rFont val="Times New Roman"/>
        <family val="1"/>
      </rPr>
      <t>χ</t>
    </r>
    <r>
      <rPr>
        <vertAlign val="superscript"/>
        <sz val="10"/>
        <color theme="1"/>
        <rFont val="Times New Roman"/>
        <family val="1"/>
      </rPr>
      <t>2</t>
    </r>
    <phoneticPr fontId="1"/>
  </si>
  <si>
    <t>=p</t>
    <phoneticPr fontId="1"/>
  </si>
  <si>
    <t>=df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</si>
</sst>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 "/>
    <numFmt numFmtId="177" formatCode="0.0000_);[Red]\(0.0000\)"/>
    <numFmt numFmtId="178" formatCode="0.0000_ "/>
    <numFmt numFmtId="179" formatCode="0_);[Red]\(0\)"/>
    <numFmt numFmtId="180" formatCode="0.00_);[Red]\(0.00\)"/>
    <numFmt numFmtId="181" formatCode="0.00_ "/>
    <numFmt numFmtId="182" formatCode="0.0_);[Red]\(0.0\)"/>
  </numFmts>
  <fonts count="11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2"/>
      <charset val="128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ＭＳ Ｐ明朝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2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7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7" fontId="2" fillId="0" borderId="1" xfId="0" applyNumberFormat="1" applyFont="1" applyBorder="1">
      <alignment vertical="center"/>
    </xf>
    <xf numFmtId="178" fontId="2" fillId="0" borderId="0" xfId="0" applyNumberFormat="1" applyFont="1">
      <alignment vertical="center"/>
    </xf>
    <xf numFmtId="178" fontId="2" fillId="0" borderId="2" xfId="0" applyNumberFormat="1" applyFont="1" applyBorder="1">
      <alignment vertical="center"/>
    </xf>
    <xf numFmtId="178" fontId="2" fillId="0" borderId="3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4" fillId="0" borderId="2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179" fontId="2" fillId="0" borderId="0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177" fontId="2" fillId="0" borderId="0" xfId="0" applyNumberFormat="1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80" fontId="2" fillId="0" borderId="2" xfId="0" applyNumberFormat="1" applyFont="1" applyBorder="1">
      <alignment vertical="center"/>
    </xf>
    <xf numFmtId="180" fontId="2" fillId="0" borderId="3" xfId="0" applyNumberFormat="1" applyFont="1" applyBorder="1">
      <alignment vertical="center"/>
    </xf>
    <xf numFmtId="180" fontId="2" fillId="0" borderId="1" xfId="0" applyNumberFormat="1" applyFont="1" applyBorder="1">
      <alignment vertical="center"/>
    </xf>
    <xf numFmtId="181" fontId="2" fillId="0" borderId="2" xfId="0" applyNumberFormat="1" applyFont="1" applyBorder="1">
      <alignment vertical="center"/>
    </xf>
    <xf numFmtId="181" fontId="2" fillId="0" borderId="3" xfId="0" applyNumberFormat="1" applyFont="1" applyBorder="1">
      <alignment vertical="center"/>
    </xf>
    <xf numFmtId="181" fontId="2" fillId="0" borderId="0" xfId="0" applyNumberFormat="1" applyFont="1">
      <alignment vertical="center"/>
    </xf>
    <xf numFmtId="181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179" fontId="2" fillId="0" borderId="2" xfId="0" applyNumberFormat="1" applyFont="1" applyBorder="1" applyAlignment="1">
      <alignment horizontal="right" vertical="center"/>
    </xf>
    <xf numFmtId="179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right" vertical="center"/>
    </xf>
    <xf numFmtId="178" fontId="9" fillId="2" borderId="8" xfId="0" applyNumberFormat="1" applyFon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76" fontId="9" fillId="0" borderId="1" xfId="0" applyNumberFormat="1" applyFont="1" applyBorder="1">
      <alignment vertical="center"/>
    </xf>
    <xf numFmtId="176" fontId="9" fillId="0" borderId="4" xfId="0" applyNumberFormat="1" applyFont="1" applyBorder="1">
      <alignment vertical="center"/>
    </xf>
    <xf numFmtId="177" fontId="9" fillId="2" borderId="9" xfId="0" applyNumberFormat="1" applyFont="1" applyFill="1" applyBorder="1">
      <alignment vertical="center"/>
    </xf>
    <xf numFmtId="177" fontId="9" fillId="2" borderId="10" xfId="0" applyNumberFormat="1" applyFont="1" applyFill="1" applyBorder="1">
      <alignment vertical="center"/>
    </xf>
    <xf numFmtId="182" fontId="2" fillId="0" borderId="0" xfId="0" applyNumberFormat="1" applyFont="1" applyBorder="1">
      <alignment vertical="center"/>
    </xf>
    <xf numFmtId="182" fontId="2" fillId="0" borderId="3" xfId="0" applyNumberFormat="1" applyFont="1" applyBorder="1">
      <alignment vertical="center"/>
    </xf>
    <xf numFmtId="178" fontId="2" fillId="0" borderId="1" xfId="0" applyNumberFormat="1" applyFont="1" applyFill="1" applyBorder="1">
      <alignment vertical="center"/>
    </xf>
    <xf numFmtId="178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78" fontId="2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177" fontId="2" fillId="0" borderId="2" xfId="0" quotePrefix="1" applyNumberFormat="1" applyFont="1" applyBorder="1" applyAlignment="1">
      <alignment horizontal="left" vertical="center"/>
    </xf>
    <xf numFmtId="177" fontId="2" fillId="0" borderId="2" xfId="0" quotePrefix="1" applyNumberFormat="1" applyFont="1" applyBorder="1" applyAlignment="1">
      <alignment vertical="center"/>
    </xf>
    <xf numFmtId="0" fontId="5" fillId="0" borderId="2" xfId="0" quotePrefix="1" applyFont="1" applyBorder="1" applyAlignment="1">
      <alignment vertical="center"/>
    </xf>
    <xf numFmtId="0" fontId="5" fillId="0" borderId="3" xfId="0" quotePrefix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330200</xdr:colOff>
          <xdr:row>1</xdr:row>
          <xdr:rowOff>127000</xdr:rowOff>
        </xdr:from>
        <xdr:to>
          <xdr:col>18</xdr:col>
          <xdr:colOff>82550</xdr:colOff>
          <xdr:row>4</xdr:row>
          <xdr:rowOff>76200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4B222-09FF-4F23-93A5-9A97200CBECA}">
  <dimension ref="B5:X11"/>
  <sheetViews>
    <sheetView tabSelected="1" workbookViewId="0"/>
  </sheetViews>
  <sheetFormatPr defaultRowHeight="13" x14ac:dyDescent="0.2"/>
  <cols>
    <col min="1" max="1" width="8.7265625" style="1"/>
    <col min="2" max="2" width="5.26953125" style="1" customWidth="1"/>
    <col min="3" max="3" width="6.7265625" style="1" customWidth="1"/>
    <col min="4" max="23" width="3.1796875" style="1" customWidth="1"/>
    <col min="24" max="24" width="4.6328125" style="1" customWidth="1"/>
    <col min="25" max="25" width="2.453125" style="1" customWidth="1"/>
    <col min="26" max="16384" width="8.7265625" style="1"/>
  </cols>
  <sheetData>
    <row r="5" spans="2:24" x14ac:dyDescent="0.2">
      <c r="B5" s="26"/>
      <c r="C5" s="28"/>
      <c r="D5" s="27" t="s">
        <v>21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8"/>
      <c r="X5" s="26"/>
    </row>
    <row r="6" spans="2:24" x14ac:dyDescent="0.2">
      <c r="B6" s="23" t="s">
        <v>5</v>
      </c>
      <c r="C6" s="24" t="s">
        <v>6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  <c r="O6" s="4">
        <v>14</v>
      </c>
      <c r="P6" s="4">
        <v>15</v>
      </c>
      <c r="Q6" s="4">
        <v>16</v>
      </c>
      <c r="R6" s="4">
        <v>17</v>
      </c>
      <c r="S6" s="4">
        <v>18</v>
      </c>
      <c r="T6" s="4">
        <v>19</v>
      </c>
      <c r="U6" s="4">
        <v>20</v>
      </c>
      <c r="V6" s="4">
        <v>21</v>
      </c>
      <c r="W6" s="5">
        <v>22</v>
      </c>
      <c r="X6" s="25" t="s">
        <v>7</v>
      </c>
    </row>
    <row r="7" spans="2:24" x14ac:dyDescent="0.2">
      <c r="B7" s="8" t="s">
        <v>0</v>
      </c>
      <c r="C7" s="9" t="s">
        <v>1</v>
      </c>
      <c r="D7" s="2">
        <v>0</v>
      </c>
      <c r="E7" s="2">
        <v>1</v>
      </c>
      <c r="F7" s="2">
        <v>0</v>
      </c>
      <c r="G7" s="2">
        <v>0</v>
      </c>
      <c r="H7" s="2">
        <v>2</v>
      </c>
      <c r="I7" s="2">
        <v>1</v>
      </c>
      <c r="J7" s="2">
        <v>2</v>
      </c>
      <c r="K7" s="2">
        <v>3</v>
      </c>
      <c r="L7" s="2">
        <v>5</v>
      </c>
      <c r="M7" s="2">
        <v>3</v>
      </c>
      <c r="N7" s="2">
        <v>2</v>
      </c>
      <c r="O7" s="2">
        <v>3</v>
      </c>
      <c r="P7" s="2">
        <v>3</v>
      </c>
      <c r="Q7" s="2">
        <v>6</v>
      </c>
      <c r="R7" s="2">
        <v>6</v>
      </c>
      <c r="S7" s="2">
        <v>4</v>
      </c>
      <c r="T7" s="2">
        <v>5</v>
      </c>
      <c r="U7" s="2">
        <v>1</v>
      </c>
      <c r="V7" s="2">
        <v>2</v>
      </c>
      <c r="W7" s="3">
        <v>1</v>
      </c>
      <c r="X7" s="2">
        <v>50</v>
      </c>
    </row>
    <row r="8" spans="2:24" x14ac:dyDescent="0.2">
      <c r="B8" s="10" t="s">
        <v>2</v>
      </c>
      <c r="C8" s="11" t="s">
        <v>3</v>
      </c>
      <c r="D8" s="4">
        <v>1</v>
      </c>
      <c r="E8" s="4">
        <v>5</v>
      </c>
      <c r="F8" s="4">
        <v>4</v>
      </c>
      <c r="G8" s="4">
        <v>10</v>
      </c>
      <c r="H8" s="4">
        <v>7</v>
      </c>
      <c r="I8" s="4">
        <v>6</v>
      </c>
      <c r="J8" s="4">
        <v>5</v>
      </c>
      <c r="K8" s="4">
        <v>6</v>
      </c>
      <c r="L8" s="4">
        <v>3</v>
      </c>
      <c r="M8" s="4">
        <v>1</v>
      </c>
      <c r="N8" s="4">
        <v>1</v>
      </c>
      <c r="O8" s="4">
        <v>1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5">
        <v>0</v>
      </c>
      <c r="X8" s="4">
        <v>50</v>
      </c>
    </row>
    <row r="9" spans="2:24" x14ac:dyDescent="0.2">
      <c r="B9" s="12" t="s">
        <v>4</v>
      </c>
      <c r="C9" s="13" t="s">
        <v>1</v>
      </c>
      <c r="D9" s="6">
        <v>0</v>
      </c>
      <c r="E9" s="6">
        <v>0</v>
      </c>
      <c r="F9" s="6">
        <v>1</v>
      </c>
      <c r="G9" s="6">
        <v>1</v>
      </c>
      <c r="H9" s="6">
        <v>2</v>
      </c>
      <c r="I9" s="6">
        <v>2</v>
      </c>
      <c r="J9" s="6">
        <v>3</v>
      </c>
      <c r="K9" s="6">
        <v>4</v>
      </c>
      <c r="L9" s="6">
        <v>7</v>
      </c>
      <c r="M9" s="6">
        <v>7</v>
      </c>
      <c r="N9" s="6">
        <v>5</v>
      </c>
      <c r="O9" s="6">
        <v>5</v>
      </c>
      <c r="P9" s="6">
        <v>1</v>
      </c>
      <c r="Q9" s="6">
        <v>6</v>
      </c>
      <c r="R9" s="6">
        <v>2</v>
      </c>
      <c r="S9" s="6">
        <v>2</v>
      </c>
      <c r="T9" s="6">
        <v>1</v>
      </c>
      <c r="U9" s="6">
        <v>1</v>
      </c>
      <c r="V9" s="6">
        <v>0</v>
      </c>
      <c r="W9" s="7">
        <v>0</v>
      </c>
      <c r="X9" s="6">
        <v>50</v>
      </c>
    </row>
    <row r="10" spans="2:24" x14ac:dyDescent="0.2">
      <c r="B10" s="12" t="s">
        <v>2</v>
      </c>
      <c r="C10" s="13" t="s">
        <v>3</v>
      </c>
      <c r="D10" s="6">
        <v>0</v>
      </c>
      <c r="E10" s="6">
        <v>2</v>
      </c>
      <c r="F10" s="6">
        <v>3</v>
      </c>
      <c r="G10" s="6">
        <v>5</v>
      </c>
      <c r="H10" s="6">
        <v>12</v>
      </c>
      <c r="I10" s="6">
        <v>10</v>
      </c>
      <c r="J10" s="6">
        <v>4</v>
      </c>
      <c r="K10" s="6">
        <v>6</v>
      </c>
      <c r="L10" s="6">
        <v>2</v>
      </c>
      <c r="M10" s="6">
        <v>2</v>
      </c>
      <c r="N10" s="6">
        <v>1</v>
      </c>
      <c r="O10" s="6">
        <v>3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7">
        <v>0</v>
      </c>
      <c r="X10" s="6">
        <v>50</v>
      </c>
    </row>
    <row r="11" spans="2:24" x14ac:dyDescent="0.2">
      <c r="B11" s="14"/>
      <c r="C11" s="55" t="s">
        <v>7</v>
      </c>
      <c r="D11" s="56">
        <v>1</v>
      </c>
      <c r="E11" s="56">
        <v>8</v>
      </c>
      <c r="F11" s="56">
        <v>8</v>
      </c>
      <c r="G11" s="56">
        <v>16</v>
      </c>
      <c r="H11" s="56">
        <v>23</v>
      </c>
      <c r="I11" s="56">
        <v>19</v>
      </c>
      <c r="J11" s="56">
        <v>14</v>
      </c>
      <c r="K11" s="56">
        <v>19</v>
      </c>
      <c r="L11" s="56">
        <v>17</v>
      </c>
      <c r="M11" s="56">
        <v>13</v>
      </c>
      <c r="N11" s="56">
        <v>9</v>
      </c>
      <c r="O11" s="56">
        <v>12</v>
      </c>
      <c r="P11" s="56">
        <v>4</v>
      </c>
      <c r="Q11" s="56">
        <v>12</v>
      </c>
      <c r="R11" s="56">
        <v>8</v>
      </c>
      <c r="S11" s="56">
        <v>6</v>
      </c>
      <c r="T11" s="56">
        <v>6</v>
      </c>
      <c r="U11" s="56">
        <v>2</v>
      </c>
      <c r="V11" s="56">
        <v>2</v>
      </c>
      <c r="W11" s="57">
        <v>1</v>
      </c>
      <c r="X11" s="56">
        <v>200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0160B-8F5C-4332-B632-BEF3CCC60682}">
  <dimension ref="B5:N10"/>
  <sheetViews>
    <sheetView workbookViewId="0"/>
  </sheetViews>
  <sheetFormatPr defaultRowHeight="13" x14ac:dyDescent="0.2"/>
  <cols>
    <col min="1" max="1" width="8.7265625" style="1"/>
    <col min="2" max="4" width="8.7265625" style="12" customWidth="1"/>
    <col min="5" max="8" width="8.7265625" style="1" customWidth="1"/>
    <col min="9" max="11" width="8.7265625" style="12"/>
    <col min="12" max="16384" width="8.7265625" style="1"/>
  </cols>
  <sheetData>
    <row r="5" spans="2:14" x14ac:dyDescent="0.2">
      <c r="B5" s="14" t="s">
        <v>15</v>
      </c>
      <c r="C5" s="14" t="s">
        <v>16</v>
      </c>
      <c r="D5" s="14" t="s">
        <v>8</v>
      </c>
      <c r="E5" s="17" t="s">
        <v>18</v>
      </c>
      <c r="F5" s="17" t="s">
        <v>19</v>
      </c>
      <c r="G5" s="14" t="s">
        <v>20</v>
      </c>
      <c r="I5" s="14" t="s">
        <v>9</v>
      </c>
      <c r="J5" s="14" t="s">
        <v>10</v>
      </c>
      <c r="K5" s="14" t="s">
        <v>8</v>
      </c>
      <c r="L5" s="14" t="s">
        <v>11</v>
      </c>
      <c r="M5" s="14" t="s">
        <v>12</v>
      </c>
      <c r="N5" s="14" t="s">
        <v>13</v>
      </c>
    </row>
    <row r="6" spans="2:14" x14ac:dyDescent="0.2">
      <c r="B6" s="8" t="s">
        <v>14</v>
      </c>
      <c r="C6" s="8" t="s">
        <v>0</v>
      </c>
      <c r="D6" s="8">
        <v>100</v>
      </c>
      <c r="E6" s="15">
        <v>11</v>
      </c>
      <c r="F6" s="15">
        <v>24.038787879000001</v>
      </c>
      <c r="G6" s="39">
        <f>F6/E6</f>
        <v>2.1853443526363638</v>
      </c>
      <c r="I6" s="8" t="s">
        <v>0</v>
      </c>
      <c r="J6" s="8" t="s">
        <v>1</v>
      </c>
      <c r="K6" s="8">
        <v>50</v>
      </c>
      <c r="L6" s="20">
        <v>14.5</v>
      </c>
      <c r="M6" s="20">
        <v>17.233061224</v>
      </c>
      <c r="N6" s="42">
        <f>M6/L6</f>
        <v>1.1884869809655172</v>
      </c>
    </row>
    <row r="7" spans="2:14" x14ac:dyDescent="0.2">
      <c r="B7" s="10"/>
      <c r="C7" s="10" t="s">
        <v>4</v>
      </c>
      <c r="D7" s="10">
        <v>100</v>
      </c>
      <c r="E7" s="16">
        <v>10.4</v>
      </c>
      <c r="F7" s="16">
        <v>13.227878788</v>
      </c>
      <c r="G7" s="40">
        <f t="shared" ref="G7:G10" si="0">F7/E7</f>
        <v>1.2719114219230769</v>
      </c>
      <c r="I7" s="10" t="s">
        <v>2</v>
      </c>
      <c r="J7" s="10" t="s">
        <v>3</v>
      </c>
      <c r="K7" s="10">
        <v>50</v>
      </c>
      <c r="L7" s="21">
        <v>7.5</v>
      </c>
      <c r="M7" s="21">
        <v>6.3351020407999998</v>
      </c>
      <c r="N7" s="43">
        <f t="shared" ref="N7:N10" si="1">M7/L7</f>
        <v>0.84468027210666663</v>
      </c>
    </row>
    <row r="8" spans="2:14" x14ac:dyDescent="0.2">
      <c r="B8" s="8" t="s">
        <v>10</v>
      </c>
      <c r="C8" s="8" t="s">
        <v>1</v>
      </c>
      <c r="D8" s="8">
        <v>100</v>
      </c>
      <c r="E8" s="15">
        <v>13.5</v>
      </c>
      <c r="F8" s="15">
        <v>15.363535354</v>
      </c>
      <c r="G8" s="39">
        <f>F8/E8</f>
        <v>1.1380396558518517</v>
      </c>
      <c r="I8" s="12" t="s">
        <v>4</v>
      </c>
      <c r="J8" s="12" t="s">
        <v>1</v>
      </c>
      <c r="K8" s="12">
        <v>50</v>
      </c>
      <c r="L8" s="19">
        <v>12.5</v>
      </c>
      <c r="M8" s="19">
        <v>11.642448979999999</v>
      </c>
      <c r="N8" s="44">
        <f t="shared" si="1"/>
        <v>0.93139591839999991</v>
      </c>
    </row>
    <row r="9" spans="2:14" x14ac:dyDescent="0.2">
      <c r="B9" s="10"/>
      <c r="C9" s="10" t="s">
        <v>3</v>
      </c>
      <c r="D9" s="10">
        <v>100</v>
      </c>
      <c r="E9" s="16">
        <v>7.9</v>
      </c>
      <c r="F9" s="16">
        <v>6.2847474746999996</v>
      </c>
      <c r="G9" s="40">
        <f t="shared" si="0"/>
        <v>0.79553765502531637</v>
      </c>
      <c r="I9" s="10" t="s">
        <v>2</v>
      </c>
      <c r="J9" s="10" t="s">
        <v>3</v>
      </c>
      <c r="K9" s="10">
        <v>50</v>
      </c>
      <c r="L9" s="21">
        <v>8.3000000000000007</v>
      </c>
      <c r="M9" s="21">
        <v>6.0832653061000004</v>
      </c>
      <c r="N9" s="43">
        <f t="shared" si="1"/>
        <v>0.73292353085542172</v>
      </c>
    </row>
    <row r="10" spans="2:14" x14ac:dyDescent="0.2">
      <c r="B10" s="14"/>
      <c r="C10" s="17" t="s">
        <v>17</v>
      </c>
      <c r="D10" s="14">
        <v>200</v>
      </c>
      <c r="E10" s="18">
        <v>10.7</v>
      </c>
      <c r="F10" s="18">
        <v>18.649145729000001</v>
      </c>
      <c r="G10" s="41">
        <f t="shared" si="0"/>
        <v>1.7429108157943927</v>
      </c>
      <c r="I10" s="14"/>
      <c r="J10" s="17" t="s">
        <v>17</v>
      </c>
      <c r="K10" s="14">
        <v>200</v>
      </c>
      <c r="L10" s="22">
        <v>10.7</v>
      </c>
      <c r="M10" s="22">
        <v>18.649145729000001</v>
      </c>
      <c r="N10" s="45">
        <f t="shared" si="1"/>
        <v>1.7429108157943927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AB1BB-3F18-4069-A7C8-BC49EB2578BF}">
  <dimension ref="A5:L33"/>
  <sheetViews>
    <sheetView workbookViewId="0"/>
  </sheetViews>
  <sheetFormatPr defaultRowHeight="13" x14ac:dyDescent="0.2"/>
  <cols>
    <col min="1" max="1" width="8.7265625" style="1"/>
    <col min="2" max="2" width="4.6328125" style="1" customWidth="1"/>
    <col min="3" max="3" width="4.7265625" style="1" customWidth="1"/>
    <col min="4" max="5" width="4.54296875" style="1" customWidth="1"/>
    <col min="6" max="6" width="7.54296875" style="1" customWidth="1"/>
    <col min="7" max="7" width="8.36328125" style="1" customWidth="1"/>
    <col min="8" max="8" width="7.7265625" style="1" customWidth="1"/>
    <col min="9" max="9" width="4.26953125" style="1" customWidth="1"/>
    <col min="10" max="10" width="7.6328125" style="1" customWidth="1"/>
    <col min="11" max="11" width="9.08984375" style="1" customWidth="1"/>
    <col min="12" max="12" width="7.36328125" style="1" customWidth="1"/>
    <col min="13" max="16384" width="8.7265625" style="1"/>
  </cols>
  <sheetData>
    <row r="5" spans="2:12" ht="14" x14ac:dyDescent="0.2">
      <c r="B5" s="26"/>
      <c r="C5" s="73" t="s">
        <v>29</v>
      </c>
      <c r="D5" s="74"/>
      <c r="E5" s="54"/>
      <c r="F5" s="75" t="s">
        <v>30</v>
      </c>
      <c r="G5" s="76"/>
      <c r="H5" s="76"/>
      <c r="I5" s="26"/>
      <c r="J5" s="75" t="s">
        <v>31</v>
      </c>
      <c r="K5" s="76"/>
      <c r="L5" s="76"/>
    </row>
    <row r="6" spans="2:12" x14ac:dyDescent="0.2">
      <c r="B6" s="29"/>
      <c r="C6" s="36" t="s">
        <v>32</v>
      </c>
      <c r="D6" s="36" t="s">
        <v>33</v>
      </c>
      <c r="E6" s="36"/>
      <c r="F6" s="36" t="s">
        <v>34</v>
      </c>
      <c r="G6" s="53" t="s">
        <v>36</v>
      </c>
      <c r="H6" s="36" t="s">
        <v>35</v>
      </c>
      <c r="I6" s="29"/>
      <c r="J6" s="36" t="s">
        <v>34</v>
      </c>
      <c r="K6" s="53" t="s">
        <v>36</v>
      </c>
      <c r="L6" s="36" t="s">
        <v>35</v>
      </c>
    </row>
    <row r="7" spans="2:12" ht="15" x14ac:dyDescent="0.2">
      <c r="B7" s="34" t="s">
        <v>26</v>
      </c>
      <c r="C7" s="34" t="s">
        <v>23</v>
      </c>
      <c r="D7" s="34" t="s">
        <v>24</v>
      </c>
      <c r="E7" s="34"/>
      <c r="F7" s="34" t="s">
        <v>22</v>
      </c>
      <c r="G7" s="10" t="s">
        <v>25</v>
      </c>
      <c r="H7" s="10" t="s">
        <v>28</v>
      </c>
      <c r="I7" s="10"/>
      <c r="J7" s="34" t="s">
        <v>27</v>
      </c>
      <c r="K7" s="10" t="s">
        <v>25</v>
      </c>
      <c r="L7" s="10" t="s">
        <v>28</v>
      </c>
    </row>
    <row r="8" spans="2:12" x14ac:dyDescent="0.2">
      <c r="B8" s="6">
        <v>1</v>
      </c>
      <c r="C8" s="31">
        <v>3</v>
      </c>
      <c r="D8" s="31">
        <v>1</v>
      </c>
      <c r="E8" s="31"/>
      <c r="F8" s="33">
        <f t="shared" ref="F8:F27" si="0">_xlfn.POISSON.DIST(C8,$F$28,FALSE)</f>
        <v>4.5700743007011119E-3</v>
      </c>
      <c r="G8" s="33">
        <f>D8*((C8-$F$28)^2)/$F$28</f>
        <v>5.550336134453782</v>
      </c>
      <c r="H8" s="60">
        <f>$D$28*F8</f>
        <v>0.91401486014022237</v>
      </c>
      <c r="I8" s="33"/>
      <c r="J8" s="33">
        <f t="shared" ref="J8:J27" si="1">_xlfn.GAMMA(C8+1/$J$29)/_xlfn.GAMMA(C8+1)/_xlfn.GAMMA(1/$J$29)*(($J$28*$J$29)^C8)/((1+$J$28*$J$29)^(C8+1/$J$29))</f>
        <v>1.5383792557563563E-2</v>
      </c>
      <c r="K8" s="33">
        <f t="shared" ref="K8:K27" si="2">D8*((C8-$F$28)^2)/$J$31</f>
        <v>3.215276329783352</v>
      </c>
      <c r="L8" s="60">
        <f>$D$28*J8</f>
        <v>3.0767585115127125</v>
      </c>
    </row>
    <row r="9" spans="2:12" x14ac:dyDescent="0.2">
      <c r="B9" s="30">
        <v>2</v>
      </c>
      <c r="C9" s="31">
        <v>4</v>
      </c>
      <c r="D9" s="31">
        <v>8</v>
      </c>
      <c r="E9" s="31"/>
      <c r="F9" s="33">
        <f t="shared" si="0"/>
        <v>1.223637394012724E-2</v>
      </c>
      <c r="G9" s="33">
        <f t="shared" ref="G9:G27" si="3">D9*((C9-$F$28)^2)/$F$28</f>
        <v>33.6314472455649</v>
      </c>
      <c r="H9" s="60">
        <f t="shared" ref="H9:H27" si="4">$D$28*F9</f>
        <v>2.4472747880254482</v>
      </c>
      <c r="I9" s="33"/>
      <c r="J9" s="33">
        <f t="shared" si="1"/>
        <v>2.8715220281183285E-2</v>
      </c>
      <c r="K9" s="33">
        <f t="shared" si="2"/>
        <v>19.482495049944216</v>
      </c>
      <c r="L9" s="60">
        <f t="shared" ref="L9:L27" si="5">$D$28*J9</f>
        <v>5.7430440562366574</v>
      </c>
    </row>
    <row r="10" spans="2:12" x14ac:dyDescent="0.2">
      <c r="B10" s="6">
        <v>3</v>
      </c>
      <c r="C10" s="31">
        <v>5</v>
      </c>
      <c r="D10" s="31">
        <v>8</v>
      </c>
      <c r="E10" s="31"/>
      <c r="F10" s="33">
        <f t="shared" si="0"/>
        <v>2.6210312979752546E-2</v>
      </c>
      <c r="G10" s="33">
        <f t="shared" si="3"/>
        <v>24.354136321195149</v>
      </c>
      <c r="H10" s="60">
        <f t="shared" si="4"/>
        <v>5.2420625959505092</v>
      </c>
      <c r="I10" s="33"/>
      <c r="J10" s="33">
        <f t="shared" si="1"/>
        <v>4.5295748094854933E-2</v>
      </c>
      <c r="K10" s="33">
        <f t="shared" si="2"/>
        <v>14.108204647241948</v>
      </c>
      <c r="L10" s="60">
        <f t="shared" si="5"/>
        <v>9.0591496189709861</v>
      </c>
    </row>
    <row r="11" spans="2:12" x14ac:dyDescent="0.2">
      <c r="B11" s="30">
        <v>4</v>
      </c>
      <c r="C11" s="31">
        <v>6</v>
      </c>
      <c r="D11" s="31">
        <v>16</v>
      </c>
      <c r="E11" s="31"/>
      <c r="F11" s="33">
        <f t="shared" si="0"/>
        <v>4.6785408668858275E-2</v>
      </c>
      <c r="G11" s="33">
        <f t="shared" si="3"/>
        <v>33.141512605042024</v>
      </c>
      <c r="H11" s="60">
        <f t="shared" si="4"/>
        <v>9.3570817337716541</v>
      </c>
      <c r="I11" s="33"/>
      <c r="J11" s="33">
        <f t="shared" si="1"/>
        <v>6.2717765894091074E-2</v>
      </c>
      <c r="K11" s="33">
        <f t="shared" si="2"/>
        <v>19.19867886032003</v>
      </c>
      <c r="L11" s="60">
        <f t="shared" si="5"/>
        <v>12.543553178818215</v>
      </c>
    </row>
    <row r="12" spans="2:12" x14ac:dyDescent="0.2">
      <c r="B12" s="6">
        <v>5</v>
      </c>
      <c r="C12" s="31">
        <v>7</v>
      </c>
      <c r="D12" s="31">
        <v>23</v>
      </c>
      <c r="E12" s="31"/>
      <c r="F12" s="33">
        <f t="shared" si="0"/>
        <v>7.1581675263353226E-2</v>
      </c>
      <c r="G12" s="33">
        <f t="shared" si="3"/>
        <v>29.558758169934652</v>
      </c>
      <c r="H12" s="60">
        <f t="shared" si="4"/>
        <v>14.316335052670645</v>
      </c>
      <c r="I12" s="33"/>
      <c r="J12" s="33">
        <f t="shared" si="1"/>
        <v>7.8204347128231211E-2</v>
      </c>
      <c r="K12" s="33">
        <f t="shared" si="2"/>
        <v>17.123210771257938</v>
      </c>
      <c r="L12" s="60">
        <f t="shared" si="5"/>
        <v>15.640869425646242</v>
      </c>
    </row>
    <row r="13" spans="2:12" x14ac:dyDescent="0.2">
      <c r="B13" s="30">
        <v>6</v>
      </c>
      <c r="C13" s="31">
        <v>8</v>
      </c>
      <c r="D13" s="31">
        <v>19</v>
      </c>
      <c r="E13" s="31"/>
      <c r="F13" s="33">
        <f t="shared" si="0"/>
        <v>9.5829967758814097E-2</v>
      </c>
      <c r="G13" s="33">
        <f t="shared" si="3"/>
        <v>13.028748832866487</v>
      </c>
      <c r="H13" s="60">
        <f t="shared" si="4"/>
        <v>19.165993551762821</v>
      </c>
      <c r="I13" s="33"/>
      <c r="J13" s="33">
        <f t="shared" si="1"/>
        <v>8.9438212631846481E-2</v>
      </c>
      <c r="K13" s="33">
        <f t="shared" si="2"/>
        <v>7.5474758130357191</v>
      </c>
      <c r="L13" s="60">
        <f t="shared" si="5"/>
        <v>17.887642526369298</v>
      </c>
    </row>
    <row r="14" spans="2:12" x14ac:dyDescent="0.2">
      <c r="B14" s="6">
        <v>7</v>
      </c>
      <c r="C14" s="31">
        <v>9</v>
      </c>
      <c r="D14" s="31">
        <v>14</v>
      </c>
      <c r="E14" s="31"/>
      <c r="F14" s="33">
        <f t="shared" si="0"/>
        <v>0.11403766163298877</v>
      </c>
      <c r="G14" s="33">
        <f t="shared" si="3"/>
        <v>3.8223529411764741</v>
      </c>
      <c r="H14" s="60">
        <f t="shared" si="4"/>
        <v>22.807532326597755</v>
      </c>
      <c r="I14" s="33"/>
      <c r="J14" s="33">
        <f t="shared" si="1"/>
        <v>9.5101506708356431E-2</v>
      </c>
      <c r="K14" s="33">
        <f t="shared" si="2"/>
        <v>2.214266062113365</v>
      </c>
      <c r="L14" s="60">
        <f t="shared" si="5"/>
        <v>19.020301341671285</v>
      </c>
    </row>
    <row r="15" spans="2:12" x14ac:dyDescent="0.2">
      <c r="B15" s="30">
        <v>8</v>
      </c>
      <c r="C15" s="31">
        <v>10</v>
      </c>
      <c r="D15" s="31">
        <v>19</v>
      </c>
      <c r="E15" s="31"/>
      <c r="F15" s="33">
        <f t="shared" si="0"/>
        <v>0.12213433560893097</v>
      </c>
      <c r="G15" s="33">
        <f t="shared" si="3"/>
        <v>0.89429505135387688</v>
      </c>
      <c r="H15" s="60">
        <f t="shared" si="4"/>
        <v>24.426867121786195</v>
      </c>
      <c r="I15" s="33"/>
      <c r="J15" s="33">
        <f t="shared" si="1"/>
        <v>9.5012041906223518E-2</v>
      </c>
      <c r="K15" s="33">
        <f t="shared" si="2"/>
        <v>0.5180597428345628</v>
      </c>
      <c r="L15" s="60">
        <f t="shared" si="5"/>
        <v>19.002408381244702</v>
      </c>
    </row>
    <row r="16" spans="2:12" x14ac:dyDescent="0.2">
      <c r="B16" s="6">
        <v>9</v>
      </c>
      <c r="C16" s="31">
        <v>11</v>
      </c>
      <c r="D16" s="31">
        <v>17</v>
      </c>
      <c r="E16" s="31"/>
      <c r="F16" s="33">
        <f t="shared" si="0"/>
        <v>0.1189144303974228</v>
      </c>
      <c r="G16" s="33">
        <f t="shared" si="3"/>
        <v>0.13349206349206269</v>
      </c>
      <c r="H16" s="60">
        <f t="shared" si="4"/>
        <v>23.782886079484562</v>
      </c>
      <c r="I16" s="33"/>
      <c r="J16" s="33">
        <f t="shared" si="1"/>
        <v>8.9927159125621409E-2</v>
      </c>
      <c r="K16" s="33">
        <f t="shared" si="2"/>
        <v>7.7331149242586397E-2</v>
      </c>
      <c r="L16" s="60">
        <f t="shared" si="5"/>
        <v>17.98543182512428</v>
      </c>
    </row>
    <row r="17" spans="1:12" x14ac:dyDescent="0.2">
      <c r="B17" s="30">
        <v>10</v>
      </c>
      <c r="C17" s="31">
        <v>12</v>
      </c>
      <c r="D17" s="31">
        <v>13</v>
      </c>
      <c r="E17" s="31"/>
      <c r="F17" s="33">
        <f t="shared" si="0"/>
        <v>0.10613112912969988</v>
      </c>
      <c r="G17" s="33">
        <f t="shared" si="3"/>
        <v>2.0199159663865518</v>
      </c>
      <c r="H17" s="60">
        <f t="shared" si="4"/>
        <v>21.226225825939977</v>
      </c>
      <c r="I17" s="33"/>
      <c r="J17" s="33">
        <f t="shared" si="1"/>
        <v>8.117428447741093E-2</v>
      </c>
      <c r="K17" s="33">
        <f t="shared" si="2"/>
        <v>1.1701251667550199</v>
      </c>
      <c r="L17" s="60">
        <f t="shared" si="5"/>
        <v>16.234856895482185</v>
      </c>
    </row>
    <row r="18" spans="1:12" x14ac:dyDescent="0.2">
      <c r="B18" s="6">
        <v>11</v>
      </c>
      <c r="C18" s="31">
        <v>13</v>
      </c>
      <c r="D18" s="31">
        <v>9</v>
      </c>
      <c r="E18" s="31"/>
      <c r="F18" s="33">
        <f t="shared" si="0"/>
        <v>8.7435722536852722E-2</v>
      </c>
      <c r="G18" s="33">
        <f t="shared" si="3"/>
        <v>4.4068067226890717</v>
      </c>
      <c r="H18" s="60">
        <f t="shared" si="4"/>
        <v>17.487144507370544</v>
      </c>
      <c r="I18" s="33"/>
      <c r="J18" s="33">
        <f t="shared" si="1"/>
        <v>7.0263903382662252E-2</v>
      </c>
      <c r="K18" s="33">
        <f t="shared" si="2"/>
        <v>2.5528366214502656</v>
      </c>
      <c r="L18" s="60">
        <f t="shared" si="5"/>
        <v>14.05278067653245</v>
      </c>
    </row>
    <row r="19" spans="1:12" x14ac:dyDescent="0.2">
      <c r="B19" s="30">
        <v>12</v>
      </c>
      <c r="C19" s="31">
        <v>14</v>
      </c>
      <c r="D19" s="31">
        <v>12</v>
      </c>
      <c r="E19" s="31"/>
      <c r="F19" s="33">
        <f t="shared" si="0"/>
        <v>6.6888327740692324E-2</v>
      </c>
      <c r="G19" s="33">
        <f t="shared" si="3"/>
        <v>12.127843137254894</v>
      </c>
      <c r="H19" s="60">
        <f t="shared" si="4"/>
        <v>13.377665548138465</v>
      </c>
      <c r="I19" s="33"/>
      <c r="J19" s="33">
        <f t="shared" si="1"/>
        <v>5.858713058714006E-2</v>
      </c>
      <c r="K19" s="33">
        <f t="shared" si="2"/>
        <v>7.0255865637547785</v>
      </c>
      <c r="L19" s="60">
        <f t="shared" si="5"/>
        <v>11.717426117428012</v>
      </c>
    </row>
    <row r="20" spans="1:12" x14ac:dyDescent="0.2">
      <c r="B20" s="6">
        <v>13</v>
      </c>
      <c r="C20" s="31">
        <v>15</v>
      </c>
      <c r="D20" s="31">
        <v>4</v>
      </c>
      <c r="E20" s="31"/>
      <c r="F20" s="33">
        <f t="shared" si="0"/>
        <v>4.7758266006854365E-2</v>
      </c>
      <c r="G20" s="33">
        <f t="shared" si="3"/>
        <v>6.8736134453781483</v>
      </c>
      <c r="H20" s="60">
        <f t="shared" si="4"/>
        <v>9.5516532013708737</v>
      </c>
      <c r="I20" s="33"/>
      <c r="J20" s="33">
        <f t="shared" si="1"/>
        <v>4.7237330078838277E-2</v>
      </c>
      <c r="K20" s="33">
        <f t="shared" si="2"/>
        <v>3.9818429146687895</v>
      </c>
      <c r="L20" s="60">
        <f t="shared" si="5"/>
        <v>9.447466015767656</v>
      </c>
    </row>
    <row r="21" spans="1:12" x14ac:dyDescent="0.2">
      <c r="B21" s="30">
        <v>14</v>
      </c>
      <c r="C21" s="31">
        <v>16</v>
      </c>
      <c r="D21" s="31">
        <v>12</v>
      </c>
      <c r="E21" s="31"/>
      <c r="F21" s="33">
        <f t="shared" si="0"/>
        <v>3.196818930833812E-2</v>
      </c>
      <c r="G21" s="33">
        <f t="shared" si="3"/>
        <v>31.354733893557412</v>
      </c>
      <c r="H21" s="60">
        <f t="shared" si="4"/>
        <v>6.3936378616676244</v>
      </c>
      <c r="I21" s="33"/>
      <c r="J21" s="33">
        <f t="shared" si="1"/>
        <v>3.6947943699703577E-2</v>
      </c>
      <c r="K21" s="33">
        <f t="shared" si="2"/>
        <v>18.16360870268846</v>
      </c>
      <c r="L21" s="60">
        <f t="shared" si="5"/>
        <v>7.3895887399407156</v>
      </c>
    </row>
    <row r="22" spans="1:12" x14ac:dyDescent="0.2">
      <c r="B22" s="6">
        <v>15</v>
      </c>
      <c r="C22" s="31">
        <v>17</v>
      </c>
      <c r="D22" s="31">
        <v>8</v>
      </c>
      <c r="E22" s="31"/>
      <c r="F22" s="33">
        <f t="shared" si="0"/>
        <v>2.0139959264253021E-2</v>
      </c>
      <c r="G22" s="33">
        <f t="shared" si="3"/>
        <v>29.553015873015863</v>
      </c>
      <c r="H22" s="60">
        <f t="shared" si="4"/>
        <v>4.0279918528506045</v>
      </c>
      <c r="I22" s="33"/>
      <c r="J22" s="33">
        <f t="shared" si="1"/>
        <v>2.81142007277152E-2</v>
      </c>
      <c r="K22" s="33">
        <f t="shared" si="2"/>
        <v>17.119884293200698</v>
      </c>
      <c r="L22" s="60">
        <f t="shared" si="5"/>
        <v>5.6228401455430399</v>
      </c>
    </row>
    <row r="23" spans="1:12" x14ac:dyDescent="0.2">
      <c r="B23" s="30">
        <v>16</v>
      </c>
      <c r="C23" s="31">
        <v>18</v>
      </c>
      <c r="D23" s="31">
        <v>6</v>
      </c>
      <c r="E23" s="31"/>
      <c r="F23" s="33">
        <f t="shared" si="0"/>
        <v>1.1983275762230574E-2</v>
      </c>
      <c r="G23" s="33">
        <f t="shared" si="3"/>
        <v>29.772605042016799</v>
      </c>
      <c r="H23" s="60">
        <f t="shared" si="4"/>
        <v>2.3966551524461148</v>
      </c>
      <c r="I23" s="33"/>
      <c r="J23" s="33">
        <f t="shared" si="1"/>
        <v>2.0861113108225953E-2</v>
      </c>
      <c r="K23" s="33">
        <f t="shared" si="2"/>
        <v>17.247090977672066</v>
      </c>
      <c r="L23" s="60">
        <f t="shared" si="5"/>
        <v>4.172222621645191</v>
      </c>
    </row>
    <row r="24" spans="1:12" x14ac:dyDescent="0.2">
      <c r="B24" s="6">
        <v>17</v>
      </c>
      <c r="C24" s="31">
        <v>19</v>
      </c>
      <c r="D24" s="31">
        <v>6</v>
      </c>
      <c r="E24" s="31"/>
      <c r="F24" s="33">
        <f t="shared" si="0"/>
        <v>6.7547833375520656E-3</v>
      </c>
      <c r="G24" s="33">
        <f t="shared" si="3"/>
        <v>38.500896358543407</v>
      </c>
      <c r="H24" s="60">
        <f t="shared" si="4"/>
        <v>1.3509566675104132</v>
      </c>
      <c r="I24" s="33"/>
      <c r="J24" s="33">
        <f t="shared" si="1"/>
        <v>1.512644456177204E-2</v>
      </c>
      <c r="K24" s="33">
        <f t="shared" si="2"/>
        <v>22.303337624658862</v>
      </c>
      <c r="L24" s="60">
        <f t="shared" si="5"/>
        <v>3.0252889123544078</v>
      </c>
    </row>
    <row r="25" spans="1:12" x14ac:dyDescent="0.2">
      <c r="B25" s="30">
        <v>18</v>
      </c>
      <c r="C25" s="31">
        <v>20</v>
      </c>
      <c r="D25" s="31">
        <v>2</v>
      </c>
      <c r="E25" s="31"/>
      <c r="F25" s="33">
        <f t="shared" si="0"/>
        <v>3.6171864772591325E-3</v>
      </c>
      <c r="G25" s="33">
        <f t="shared" si="3"/>
        <v>16.116545284780575</v>
      </c>
      <c r="H25" s="60">
        <f t="shared" si="4"/>
        <v>0.72343729545182645</v>
      </c>
      <c r="I25" s="33"/>
      <c r="J25" s="33">
        <f t="shared" si="1"/>
        <v>1.0738000455442206E-2</v>
      </c>
      <c r="K25" s="33">
        <f t="shared" si="2"/>
        <v>9.3362177202869692</v>
      </c>
      <c r="L25" s="60">
        <f t="shared" si="5"/>
        <v>2.147600091088441</v>
      </c>
    </row>
    <row r="26" spans="1:12" x14ac:dyDescent="0.2">
      <c r="B26" s="6">
        <v>19</v>
      </c>
      <c r="C26" s="31">
        <v>21</v>
      </c>
      <c r="D26" s="31">
        <v>2</v>
      </c>
      <c r="E26" s="31"/>
      <c r="F26" s="33">
        <f t="shared" si="0"/>
        <v>1.8447651034021553E-3</v>
      </c>
      <c r="G26" s="33">
        <f t="shared" si="3"/>
        <v>19.772941176470585</v>
      </c>
      <c r="H26" s="60">
        <f t="shared" si="4"/>
        <v>0.36895302068043107</v>
      </c>
      <c r="I26" s="33"/>
      <c r="J26" s="33">
        <f t="shared" si="1"/>
        <v>7.4748544967472323E-3</v>
      </c>
      <c r="K26" s="33">
        <f t="shared" si="2"/>
        <v>11.454345862092733</v>
      </c>
      <c r="L26" s="60">
        <f t="shared" si="5"/>
        <v>1.4949708993494464</v>
      </c>
    </row>
    <row r="27" spans="1:12" ht="13.5" thickBot="1" x14ac:dyDescent="0.25">
      <c r="B27" s="4">
        <v>20</v>
      </c>
      <c r="C27" s="32">
        <v>22</v>
      </c>
      <c r="D27" s="32">
        <v>1</v>
      </c>
      <c r="E27" s="32"/>
      <c r="F27" s="16">
        <f t="shared" si="0"/>
        <v>8.9806519351986916E-4</v>
      </c>
      <c r="G27" s="33">
        <f t="shared" si="3"/>
        <v>11.901409897292249</v>
      </c>
      <c r="H27" s="61">
        <f t="shared" si="4"/>
        <v>0.17961303870397383</v>
      </c>
      <c r="I27" s="16"/>
      <c r="J27" s="33">
        <f t="shared" si="1"/>
        <v>5.109764634371833E-3</v>
      </c>
      <c r="K27" s="33">
        <f t="shared" si="2"/>
        <v>6.8944151501517901</v>
      </c>
      <c r="L27" s="61">
        <f t="shared" si="5"/>
        <v>1.0219529268743666</v>
      </c>
    </row>
    <row r="28" spans="1:12" ht="16" thickBot="1" x14ac:dyDescent="0.25">
      <c r="B28" s="53" t="s">
        <v>42</v>
      </c>
      <c r="C28" s="47">
        <v>20</v>
      </c>
      <c r="D28" s="48">
        <v>200</v>
      </c>
      <c r="E28" s="49" t="s">
        <v>38</v>
      </c>
      <c r="F28" s="15">
        <f>SUMPRODUCT(C8:C27,D8:D27)/SUM(D8:D27)</f>
        <v>10.71</v>
      </c>
      <c r="G28" s="52">
        <f>SUM(G8:G27)</f>
        <v>346.5154061624649</v>
      </c>
      <c r="H28" s="69" t="s">
        <v>44</v>
      </c>
      <c r="I28" s="49" t="s">
        <v>38</v>
      </c>
      <c r="J28" s="58">
        <v>10.709999988130626</v>
      </c>
      <c r="K28" s="52">
        <f>SUM(K8:K27)</f>
        <v>200.73429002315416</v>
      </c>
      <c r="L28" s="70" t="s">
        <v>44</v>
      </c>
    </row>
    <row r="29" spans="1:12" ht="13.5" thickBot="1" x14ac:dyDescent="0.25">
      <c r="A29" s="29"/>
      <c r="B29" s="29"/>
      <c r="C29" s="67" t="s">
        <v>43</v>
      </c>
      <c r="D29" s="50" t="s">
        <v>8</v>
      </c>
      <c r="E29" s="50"/>
      <c r="F29" s="68"/>
      <c r="G29" s="31">
        <v>199</v>
      </c>
      <c r="H29" s="71" t="s">
        <v>46</v>
      </c>
      <c r="I29" s="51" t="s">
        <v>37</v>
      </c>
      <c r="J29" s="59">
        <v>6.780945212987409E-2</v>
      </c>
      <c r="K29" s="31">
        <v>199</v>
      </c>
      <c r="L29" s="71" t="s">
        <v>46</v>
      </c>
    </row>
    <row r="30" spans="1:12" x14ac:dyDescent="0.2">
      <c r="B30" s="35"/>
      <c r="C30" s="35"/>
      <c r="D30" s="10"/>
      <c r="E30" s="10"/>
      <c r="F30" s="37"/>
      <c r="G30" s="16">
        <f>_xlfn.CHISQ.DIST.RT(G28,G29)</f>
        <v>4.493442161057103E-10</v>
      </c>
      <c r="H30" s="72" t="s">
        <v>45</v>
      </c>
      <c r="I30" s="38" t="s">
        <v>39</v>
      </c>
      <c r="J30" s="16">
        <f>J28*J29+1</f>
        <v>1.7262392315060957</v>
      </c>
      <c r="K30" s="16">
        <f>_xlfn.CHISQ.DIST.RT(K28,K29)</f>
        <v>0.4522092176126063</v>
      </c>
      <c r="L30" s="72" t="s">
        <v>45</v>
      </c>
    </row>
    <row r="31" spans="1:12" x14ac:dyDescent="0.2">
      <c r="B31" s="46"/>
      <c r="C31" s="46"/>
      <c r="D31" s="62"/>
      <c r="E31" s="63" t="s">
        <v>40</v>
      </c>
      <c r="F31" s="64">
        <f>F28</f>
        <v>10.71</v>
      </c>
      <c r="G31" s="46"/>
      <c r="H31" s="46"/>
      <c r="I31" s="65" t="s">
        <v>41</v>
      </c>
      <c r="J31" s="66">
        <v>18.4880221489409</v>
      </c>
      <c r="K31" s="46"/>
      <c r="L31" s="46"/>
    </row>
    <row r="33" spans="7:7" x14ac:dyDescent="0.2">
      <c r="G33" s="1">
        <f>_xlfn.CHISQ.DIST.RT(G28,G29)</f>
        <v>4.493442161057103E-10</v>
      </c>
    </row>
  </sheetData>
  <mergeCells count="3">
    <mergeCell ref="C5:D5"/>
    <mergeCell ref="J5:L5"/>
    <mergeCell ref="F5:H5"/>
  </mergeCells>
  <phoneticPr fontId="1"/>
  <pageMargins left="0.7" right="0.7" top="0.75" bottom="0.75" header="0.3" footer="0.3"/>
  <pageSetup paperSize="9" orientation="portrait" horizontalDpi="0" verticalDpi="0" r:id="rId1"/>
  <ignoredErrors>
    <ignoredError sqref="F28" formulaRange="1"/>
  </ignoredErrors>
  <drawing r:id="rId2"/>
  <legacyDrawing r:id="rId3"/>
  <oleObjects>
    <mc:AlternateContent xmlns:mc="http://schemas.openxmlformats.org/markup-compatibility/2006">
      <mc:Choice Requires="x14">
        <oleObject progId="Equation.DSMT4" shapeId="7169" r:id="rId4">
          <objectPr defaultSize="0" autoPict="0" r:id="rId5">
            <anchor moveWithCells="1" sizeWithCells="1">
              <from>
                <xdr:col>12</xdr:col>
                <xdr:colOff>330200</xdr:colOff>
                <xdr:row>1</xdr:row>
                <xdr:rowOff>127000</xdr:rowOff>
              </from>
              <to>
                <xdr:col>18</xdr:col>
                <xdr:colOff>82550</xdr:colOff>
                <xdr:row>4</xdr:row>
                <xdr:rowOff>76200</xdr:rowOff>
              </to>
            </anchor>
          </objectPr>
        </oleObject>
      </mc:Choice>
      <mc:Fallback>
        <oleObject progId="Equation.DSMT4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データ横</vt:lpstr>
      <vt:lpstr>比の比較</vt:lpstr>
      <vt:lpstr>適合度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2019-01-30T02:19:46Z</dcterms:created>
  <dcterms:modified xsi:type="dcterms:W3CDTF">2020-05-15T03:42:21Z</dcterms:modified>
</cp:coreProperties>
</file>