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drawings/drawing2.xml" ContentType="application/vnd.openxmlformats-officedocument.drawing+xml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drawings/drawing3.xml" ContentType="application/vnd.openxmlformats-officedocument.drawing+xml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p1_2022=====\P1___第10回_続高橋_JMP_欠測値_直交表\"/>
    </mc:Choice>
  </mc:AlternateContent>
  <xr:revisionPtr revIDLastSave="0" documentId="13_ncr:1_{15A9D440-9EA0-4685-80A0-F3F4E03C22EB}" xr6:coauthVersionLast="47" xr6:coauthVersionMax="47" xr10:uidLastSave="{00000000-0000-0000-0000-000000000000}"/>
  <bookViews>
    <workbookView xWindow="1760" yWindow="820" windowWidth="17440" windowHeight="9980" xr2:uid="{AB7B2C65-EF8D-40B2-A2CF-C5B9658AD198}"/>
  </bookViews>
  <sheets>
    <sheet name="2元表" sheetId="1" r:id="rId1"/>
    <sheet name="平方和の分解" sheetId="3" r:id="rId2"/>
    <sheet name="組合せ" sheetId="4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T8" i="3" l="1"/>
  <c r="AU8" i="3" s="1"/>
  <c r="AT9" i="3"/>
  <c r="AU9" i="3"/>
  <c r="AW9" i="3" s="1"/>
  <c r="AV9" i="3"/>
  <c r="AT10" i="3"/>
  <c r="AU10" i="3"/>
  <c r="AV10" i="3" s="1"/>
  <c r="AU11" i="3"/>
  <c r="AV11" i="3"/>
  <c r="AW11" i="3"/>
  <c r="AT12" i="3"/>
  <c r="AU12" i="3"/>
  <c r="AV12" i="3" s="1"/>
  <c r="AT13" i="3"/>
  <c r="AU13" i="3" s="1"/>
  <c r="AT14" i="3"/>
  <c r="AU14" i="3"/>
  <c r="AV14" i="3"/>
  <c r="AW14" i="3"/>
  <c r="AV15" i="3"/>
  <c r="F7" i="4"/>
  <c r="F9" i="4"/>
  <c r="D10" i="4"/>
  <c r="F11" i="4"/>
  <c r="C14" i="4"/>
  <c r="C12" i="4" s="1"/>
  <c r="D14" i="4"/>
  <c r="P10" i="4"/>
  <c r="D11" i="1"/>
  <c r="C11" i="1"/>
  <c r="G7" i="1"/>
  <c r="G8" i="1"/>
  <c r="G6" i="1"/>
  <c r="N8" i="4"/>
  <c r="O8" i="4" s="1"/>
  <c r="N9" i="4"/>
  <c r="O9" i="4" s="1"/>
  <c r="N7" i="4"/>
  <c r="O7" i="4" s="1"/>
  <c r="J9" i="4"/>
  <c r="K9" i="4"/>
  <c r="I9" i="4"/>
  <c r="L8" i="4"/>
  <c r="L7" i="4"/>
  <c r="AW12" i="3" l="1"/>
  <c r="AV13" i="3"/>
  <c r="AW13" i="3"/>
  <c r="AV8" i="3"/>
  <c r="AW8" i="3"/>
  <c r="AW10" i="3"/>
  <c r="C10" i="4"/>
  <c r="D12" i="4"/>
  <c r="P8" i="4"/>
  <c r="C8" i="4"/>
  <c r="P7" i="4"/>
  <c r="D8" i="4"/>
  <c r="Q8" i="4"/>
  <c r="Q7" i="4"/>
  <c r="L9" i="4"/>
  <c r="AL8" i="3"/>
  <c r="AL9" i="3"/>
  <c r="AL13" i="3" s="1"/>
  <c r="AL7" i="3"/>
  <c r="AM7" i="3" s="1"/>
  <c r="AN7" i="3" s="1"/>
  <c r="P9" i="4" l="1"/>
  <c r="Q9" i="4"/>
  <c r="AL14" i="3"/>
  <c r="AL15" i="3"/>
  <c r="AM8" i="3"/>
  <c r="AN8" i="3" s="1"/>
  <c r="E9" i="1"/>
  <c r="D9" i="1"/>
  <c r="C9" i="1"/>
  <c r="E8" i="1"/>
  <c r="E7" i="1"/>
  <c r="E6" i="1"/>
  <c r="AE13" i="3" l="1"/>
  <c r="AC13" i="3"/>
  <c r="AA13" i="3"/>
  <c r="I12" i="3"/>
  <c r="I11" i="3"/>
  <c r="I10" i="3"/>
  <c r="I9" i="3"/>
  <c r="I8" i="3"/>
  <c r="I7" i="3"/>
  <c r="G12" i="3"/>
  <c r="G11" i="3"/>
  <c r="G10" i="3"/>
  <c r="G9" i="3"/>
  <c r="G8" i="3"/>
  <c r="G7" i="3"/>
  <c r="K12" i="3"/>
  <c r="K11" i="3"/>
  <c r="K10" i="3"/>
  <c r="K9" i="3"/>
  <c r="K8" i="3"/>
  <c r="K7" i="3"/>
  <c r="AG13" i="3" l="1"/>
  <c r="Y10" i="3"/>
  <c r="Y11" i="3"/>
  <c r="Y7" i="3"/>
  <c r="Y8" i="3"/>
  <c r="Y9" i="3"/>
  <c r="Y12" i="3"/>
  <c r="M12" i="3"/>
  <c r="P12" i="3" s="1"/>
  <c r="O10" i="3"/>
  <c r="M7" i="3"/>
  <c r="O8" i="3"/>
  <c r="O9" i="3"/>
  <c r="O12" i="3"/>
  <c r="O7" i="3"/>
  <c r="M8" i="3"/>
  <c r="M11" i="3"/>
  <c r="M9" i="3"/>
  <c r="O11" i="3"/>
  <c r="M10" i="3"/>
  <c r="P9" i="3" l="1"/>
  <c r="R9" i="3" s="1"/>
  <c r="P11" i="3"/>
  <c r="P8" i="3"/>
  <c r="R8" i="3" s="1"/>
  <c r="Y13" i="3"/>
  <c r="P10" i="3"/>
  <c r="R10" i="3" s="1"/>
  <c r="P7" i="3"/>
  <c r="R7" i="3" s="1"/>
  <c r="R12" i="3"/>
  <c r="R11" i="3"/>
</calcChain>
</file>

<file path=xl/sharedStrings.xml><?xml version="1.0" encoding="utf-8"?>
<sst xmlns="http://schemas.openxmlformats.org/spreadsheetml/2006/main" count="126" uniqueCount="71">
  <si>
    <t>A</t>
    <phoneticPr fontId="2"/>
  </si>
  <si>
    <r>
      <t>B</t>
    </r>
    <r>
      <rPr>
        <sz val="11"/>
        <color theme="1"/>
        <rFont val="ＭＳ Ｐ明朝"/>
        <family val="2"/>
        <charset val="128"/>
      </rPr>
      <t/>
    </r>
    <phoneticPr fontId="2"/>
  </si>
  <si>
    <r>
      <t>A</t>
    </r>
    <r>
      <rPr>
        <vertAlign val="subscript"/>
        <sz val="10"/>
        <color theme="1"/>
        <rFont val="Times New Roman"/>
        <family val="1"/>
      </rPr>
      <t>1</t>
    </r>
    <r>
      <rPr>
        <sz val="11"/>
        <color theme="1"/>
        <rFont val="ＭＳ Ｐ明朝"/>
        <family val="2"/>
        <charset val="128"/>
      </rPr>
      <t/>
    </r>
  </si>
  <si>
    <r>
      <t>B</t>
    </r>
    <r>
      <rPr>
        <vertAlign val="subscript"/>
        <sz val="10"/>
        <color theme="1"/>
        <rFont val="Times New Roman"/>
        <family val="1"/>
      </rPr>
      <t>1</t>
    </r>
    <r>
      <rPr>
        <sz val="11"/>
        <color theme="1"/>
        <rFont val="ＭＳ Ｐ明朝"/>
        <family val="2"/>
        <charset val="128"/>
      </rPr>
      <t/>
    </r>
    <phoneticPr fontId="2"/>
  </si>
  <si>
    <r>
      <t>B</t>
    </r>
    <r>
      <rPr>
        <vertAlign val="subscript"/>
        <sz val="10"/>
        <color theme="1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</si>
  <si>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t>A</t>
    </r>
    <r>
      <rPr>
        <vertAlign val="subscript"/>
        <sz val="10"/>
        <color theme="1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</si>
  <si>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t>A</t>
    </r>
    <r>
      <rPr>
        <vertAlign val="subscript"/>
        <sz val="10"/>
        <color theme="1"/>
        <rFont val="Times New Roman"/>
        <family val="1"/>
      </rPr>
      <t>3</t>
    </r>
    <r>
      <rPr>
        <sz val="11"/>
        <color theme="1"/>
        <rFont val="ＭＳ Ｐ明朝"/>
        <family val="2"/>
        <charset val="128"/>
      </rPr>
      <t/>
    </r>
    <phoneticPr fontId="2"/>
  </si>
  <si>
    <r>
      <t>y</t>
    </r>
    <r>
      <rPr>
        <i/>
        <vertAlign val="subscript"/>
        <sz val="10"/>
        <color theme="1"/>
        <rFont val="Times New Roman"/>
        <family val="1"/>
      </rPr>
      <t>ij</t>
    </r>
    <phoneticPr fontId="2"/>
  </si>
  <si>
    <r>
      <rPr>
        <i/>
        <sz val="10"/>
        <color theme="1"/>
        <rFont val="Times New Roman"/>
        <family val="1"/>
      </rPr>
      <t>S</t>
    </r>
    <r>
      <rPr>
        <vertAlign val="subscript"/>
        <sz val="10"/>
        <color theme="1"/>
        <rFont val="Times New Roman"/>
        <family val="1"/>
      </rPr>
      <t>T</t>
    </r>
    <phoneticPr fontId="2"/>
  </si>
  <si>
    <r>
      <rPr>
        <i/>
        <sz val="10"/>
        <color theme="1"/>
        <rFont val="Times New Roman"/>
        <family val="1"/>
      </rPr>
      <t>S</t>
    </r>
    <r>
      <rPr>
        <vertAlign val="subscript"/>
        <sz val="10"/>
        <color theme="1"/>
        <rFont val="Times New Roman"/>
        <family val="1"/>
      </rPr>
      <t>A</t>
    </r>
    <phoneticPr fontId="2"/>
  </si>
  <si>
    <r>
      <rPr>
        <i/>
        <sz val="10"/>
        <color theme="1"/>
        <rFont val="Times New Roman"/>
        <family val="1"/>
      </rPr>
      <t>S</t>
    </r>
    <r>
      <rPr>
        <vertAlign val="subscript"/>
        <sz val="10"/>
        <color theme="1"/>
        <rFont val="Times New Roman"/>
        <family val="1"/>
      </rPr>
      <t>B</t>
    </r>
    <phoneticPr fontId="2"/>
  </si>
  <si>
    <r>
      <rPr>
        <sz val="10"/>
        <color theme="1"/>
        <rFont val="ＭＳ Ｐ明朝"/>
        <family val="1"/>
        <charset val="128"/>
      </rPr>
      <t>平方和</t>
    </r>
    <r>
      <rPr>
        <sz val="10"/>
        <color theme="1"/>
        <rFont val="Times New Roman"/>
        <family val="1"/>
      </rPr>
      <t xml:space="preserve"> </t>
    </r>
    <rPh sb="0" eb="3">
      <t>ヘイホウワ</t>
    </rPh>
    <phoneticPr fontId="2"/>
  </si>
  <si>
    <r>
      <rPr>
        <sz val="10"/>
        <color theme="1"/>
        <rFont val="ＭＳ Ｐ明朝"/>
        <family val="1"/>
        <charset val="128"/>
      </rPr>
      <t>平均</t>
    </r>
    <rPh sb="0" eb="2">
      <t>ヘイキン</t>
    </rPh>
    <phoneticPr fontId="2"/>
  </si>
  <si>
    <t>μ</t>
    <phoneticPr fontId="2"/>
  </si>
  <si>
    <r>
      <t>ε</t>
    </r>
    <r>
      <rPr>
        <i/>
        <vertAlign val="subscript"/>
        <sz val="10"/>
        <color theme="1"/>
        <rFont val="Times New Roman"/>
        <family val="1"/>
      </rPr>
      <t>ij</t>
    </r>
    <phoneticPr fontId="2"/>
  </si>
  <si>
    <r>
      <rPr>
        <sz val="10"/>
        <color theme="1"/>
        <rFont val="ＭＳ Ｐ明朝"/>
        <family val="1"/>
        <charset val="128"/>
      </rPr>
      <t>検算</t>
    </r>
    <rPh sb="0" eb="2">
      <t>ケンザン</t>
    </rPh>
    <phoneticPr fontId="2"/>
  </si>
  <si>
    <r>
      <rPr>
        <sz val="10"/>
        <color theme="1"/>
        <rFont val="ＭＳ Ｐ明朝"/>
        <family val="1"/>
        <charset val="128"/>
      </rPr>
      <t>合計</t>
    </r>
    <rPh sb="0" eb="2">
      <t>ゴウケイ</t>
    </rPh>
    <phoneticPr fontId="2"/>
  </si>
  <si>
    <r>
      <t>α</t>
    </r>
    <r>
      <rPr>
        <i/>
        <vertAlign val="subscript"/>
        <sz val="10"/>
        <color theme="1"/>
        <rFont val="Times New Roman"/>
        <family val="1"/>
      </rPr>
      <t>i</t>
    </r>
    <phoneticPr fontId="2"/>
  </si>
  <si>
    <r>
      <t>β</t>
    </r>
    <r>
      <rPr>
        <i/>
        <vertAlign val="subscript"/>
        <sz val="10"/>
        <color theme="1"/>
        <rFont val="Times New Roman"/>
        <family val="1"/>
      </rPr>
      <t>j</t>
    </r>
    <phoneticPr fontId="2"/>
  </si>
  <si>
    <r>
      <t>μ</t>
    </r>
    <r>
      <rPr>
        <sz val="10"/>
        <color theme="1"/>
        <rFont val="Times New Roman"/>
        <family val="1"/>
      </rPr>
      <t>+</t>
    </r>
    <r>
      <rPr>
        <i/>
        <sz val="10"/>
        <color theme="1"/>
        <rFont val="Times New Roman"/>
        <family val="1"/>
      </rPr>
      <t>α</t>
    </r>
    <r>
      <rPr>
        <i/>
        <vertAlign val="subscript"/>
        <sz val="10"/>
        <color theme="1"/>
        <rFont val="Times New Roman"/>
        <family val="1"/>
      </rPr>
      <t>i</t>
    </r>
    <phoneticPr fontId="2"/>
  </si>
  <si>
    <r>
      <t>μ</t>
    </r>
    <r>
      <rPr>
        <sz val="10"/>
        <color theme="1"/>
        <rFont val="Times New Roman"/>
        <family val="1"/>
      </rPr>
      <t>+</t>
    </r>
    <r>
      <rPr>
        <i/>
        <sz val="10"/>
        <color theme="1"/>
        <rFont val="Times New Roman"/>
        <family val="1"/>
      </rPr>
      <t>β</t>
    </r>
    <r>
      <rPr>
        <i/>
        <vertAlign val="subscript"/>
        <sz val="10"/>
        <color theme="1"/>
        <rFont val="Times New Roman"/>
        <family val="1"/>
      </rPr>
      <t>j</t>
    </r>
    <phoneticPr fontId="2"/>
  </si>
  <si>
    <r>
      <t>y</t>
    </r>
    <r>
      <rPr>
        <i/>
        <vertAlign val="subscript"/>
        <sz val="10"/>
        <color theme="1"/>
        <rFont val="Times New Roman"/>
        <family val="1"/>
      </rPr>
      <t>ij</t>
    </r>
    <r>
      <rPr>
        <i/>
        <sz val="10"/>
        <color theme="1"/>
        <rFont val="Times New Roman"/>
        <family val="1"/>
      </rPr>
      <t>-μ</t>
    </r>
    <phoneticPr fontId="2"/>
  </si>
  <si>
    <r>
      <t>S</t>
    </r>
    <r>
      <rPr>
        <i/>
        <vertAlign val="subscript"/>
        <sz val="10"/>
        <color theme="1"/>
        <rFont val="Times New Roman"/>
        <family val="1"/>
      </rPr>
      <t>e</t>
    </r>
    <phoneticPr fontId="2"/>
  </si>
  <si>
    <t>自由度</t>
  </si>
  <si>
    <t>残差</t>
  </si>
  <si>
    <t>合計</t>
  </si>
  <si>
    <t>A</t>
    <phoneticPr fontId="2"/>
  </si>
  <si>
    <t>B</t>
    <phoneticPr fontId="2"/>
  </si>
  <si>
    <r>
      <rPr>
        <sz val="10"/>
        <color theme="1"/>
        <rFont val="ＭＳ Ｐ明朝"/>
        <family val="1"/>
        <charset val="128"/>
      </rPr>
      <t>要因</t>
    </r>
    <rPh sb="0" eb="2">
      <t>ヨウイン</t>
    </rPh>
    <phoneticPr fontId="2"/>
  </si>
  <si>
    <r>
      <rPr>
        <sz val="10"/>
        <color theme="1"/>
        <rFont val="ＭＳ Ｐ明朝"/>
        <family val="1"/>
        <charset val="128"/>
      </rPr>
      <t>平方和</t>
    </r>
    <rPh sb="0" eb="3">
      <t>ヘイホウワ</t>
    </rPh>
    <phoneticPr fontId="2"/>
  </si>
  <si>
    <r>
      <rPr>
        <sz val="10"/>
        <color theme="1"/>
        <rFont val="ＭＳ Ｐ明朝"/>
        <family val="1"/>
        <charset val="128"/>
      </rPr>
      <t>平均平方</t>
    </r>
    <rPh sb="0" eb="4">
      <t>ヘイキンヘイホウ</t>
    </rPh>
    <phoneticPr fontId="2"/>
  </si>
  <si>
    <r>
      <rPr>
        <i/>
        <sz val="10"/>
        <color theme="1"/>
        <rFont val="Times New Roman"/>
        <family val="1"/>
      </rPr>
      <t>F</t>
    </r>
    <r>
      <rPr>
        <sz val="10"/>
        <color theme="1"/>
        <rFont val="ＭＳ Ｐ明朝"/>
        <family val="1"/>
        <charset val="128"/>
      </rPr>
      <t>値</t>
    </r>
    <rPh sb="1" eb="2">
      <t>チ</t>
    </rPh>
    <phoneticPr fontId="2"/>
  </si>
  <si>
    <r>
      <rPr>
        <i/>
        <sz val="10"/>
        <color theme="1"/>
        <rFont val="Times New Roman"/>
        <family val="1"/>
      </rPr>
      <t>p</t>
    </r>
    <r>
      <rPr>
        <sz val="10"/>
        <color theme="1"/>
        <rFont val="ＭＳ Ｐ明朝"/>
        <family val="1"/>
        <charset val="128"/>
      </rPr>
      <t>値</t>
    </r>
    <rPh sb="1" eb="2">
      <t>チ</t>
    </rPh>
    <phoneticPr fontId="2"/>
  </si>
  <si>
    <t>*</t>
    <phoneticPr fontId="2"/>
  </si>
  <si>
    <t>NS</t>
    <phoneticPr fontId="2"/>
  </si>
  <si>
    <t>+</t>
    <phoneticPr fontId="2"/>
  </si>
  <si>
    <t>=</t>
    <phoneticPr fontId="2"/>
  </si>
  <si>
    <r>
      <rPr>
        <sz val="10"/>
        <color theme="1"/>
        <rFont val="ＭＳ Ｐ明朝"/>
        <family val="1"/>
        <charset val="128"/>
      </rPr>
      <t>反復数</t>
    </r>
    <rPh sb="0" eb="3">
      <t>ハンプクスウ</t>
    </rPh>
    <phoneticPr fontId="2"/>
  </si>
  <si>
    <r>
      <rPr>
        <sz val="11"/>
        <color theme="1"/>
        <rFont val="ＭＳ Ｐ明朝"/>
        <family val="2"/>
        <charset val="128"/>
      </rPr>
      <t>分散</t>
    </r>
    <rPh sb="0" eb="2">
      <t>ブンサン</t>
    </rPh>
    <phoneticPr fontId="2"/>
  </si>
  <si>
    <r>
      <rPr>
        <sz val="10"/>
        <color theme="1"/>
        <rFont val="ＭＳ Ｐ明朝"/>
        <family val="1"/>
        <charset val="128"/>
      </rPr>
      <t>誤差分散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σ</t>
    </r>
    <r>
      <rPr>
        <sz val="10"/>
        <color theme="1"/>
        <rFont val="Times New Roman"/>
        <family val="1"/>
      </rPr>
      <t>^</t>
    </r>
    <r>
      <rPr>
        <vertAlign val="super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=</t>
    </r>
    <rPh sb="0" eb="4">
      <t>ゴサブンサン</t>
    </rPh>
    <phoneticPr fontId="2"/>
  </si>
  <si>
    <t>SE</t>
    <phoneticPr fontId="2"/>
  </si>
  <si>
    <r>
      <rPr>
        <i/>
        <sz val="10"/>
        <color theme="1"/>
        <rFont val="Times New Roman"/>
        <family val="1"/>
      </rPr>
      <t>t</t>
    </r>
    <r>
      <rPr>
        <vertAlign val="subscript"/>
        <sz val="10"/>
        <color theme="1"/>
        <rFont val="Times New Roman"/>
        <family val="1"/>
      </rPr>
      <t>0.05</t>
    </r>
    <r>
      <rPr>
        <sz val="10"/>
        <color theme="1"/>
        <rFont val="Times New Roman"/>
        <family val="1"/>
      </rPr>
      <t>(2)=</t>
    </r>
    <phoneticPr fontId="2"/>
  </si>
  <si>
    <r>
      <rPr>
        <i/>
        <sz val="10"/>
        <color theme="1"/>
        <rFont val="Times New Roman"/>
        <family val="1"/>
      </rPr>
      <t>L</t>
    </r>
    <r>
      <rPr>
        <sz val="10"/>
        <color theme="1"/>
        <rFont val="Times New Roman"/>
        <family val="1"/>
      </rPr>
      <t>95%</t>
    </r>
    <phoneticPr fontId="2"/>
  </si>
  <si>
    <r>
      <rPr>
        <i/>
        <sz val="10"/>
        <color theme="1"/>
        <rFont val="Times New Roman"/>
        <family val="1"/>
      </rPr>
      <t>U</t>
    </r>
    <r>
      <rPr>
        <sz val="10"/>
        <color theme="1"/>
        <rFont val="Times New Roman"/>
        <family val="1"/>
      </rPr>
      <t>95%</t>
    </r>
    <phoneticPr fontId="2"/>
  </si>
  <si>
    <r>
      <t>A</t>
    </r>
    <r>
      <rPr>
        <vertAlign val="subscript"/>
        <sz val="10"/>
        <color theme="1"/>
        <rFont val="Times New Roman"/>
        <family val="1"/>
      </rPr>
      <t>1</t>
    </r>
    <r>
      <rPr>
        <sz val="11"/>
        <color theme="1"/>
        <rFont val="ＭＳ Ｐ明朝"/>
        <family val="2"/>
        <charset val="128"/>
      </rPr>
      <t/>
    </r>
    <phoneticPr fontId="2"/>
  </si>
  <si>
    <r>
      <t>A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>B</t>
    </r>
    <r>
      <rPr>
        <vertAlign val="subscript"/>
        <sz val="10"/>
        <color theme="1"/>
        <rFont val="Times New Roman"/>
        <family val="1"/>
      </rPr>
      <t>1</t>
    </r>
    <phoneticPr fontId="2"/>
  </si>
  <si>
    <r>
      <t>A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B</t>
    </r>
    <r>
      <rPr>
        <vertAlign val="subscript"/>
        <sz val="10"/>
        <color theme="1"/>
        <rFont val="Times New Roman"/>
        <family val="1"/>
      </rPr>
      <t>2</t>
    </r>
    <phoneticPr fontId="2"/>
  </si>
  <si>
    <r>
      <t>A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B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-A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>B</t>
    </r>
    <r>
      <rPr>
        <vertAlign val="subscript"/>
        <sz val="10"/>
        <color theme="1"/>
        <rFont val="Times New Roman"/>
        <family val="1"/>
      </rPr>
      <t>1</t>
    </r>
    <phoneticPr fontId="2"/>
  </si>
  <si>
    <t>μ^</t>
    <phoneticPr fontId="2"/>
  </si>
  <si>
    <r>
      <t>α^</t>
    </r>
    <r>
      <rPr>
        <i/>
        <vertAlign val="subscript"/>
        <sz val="10"/>
        <color theme="1"/>
        <rFont val="Times New Roman"/>
        <family val="1"/>
      </rPr>
      <t>i</t>
    </r>
    <phoneticPr fontId="2"/>
  </si>
  <si>
    <r>
      <t>β^</t>
    </r>
    <r>
      <rPr>
        <i/>
        <vertAlign val="subscript"/>
        <sz val="10"/>
        <color theme="1"/>
        <rFont val="Times New Roman"/>
        <family val="1"/>
      </rPr>
      <t>j</t>
    </r>
    <phoneticPr fontId="2"/>
  </si>
  <si>
    <r>
      <t>y^</t>
    </r>
    <r>
      <rPr>
        <i/>
        <vertAlign val="subscript"/>
        <sz val="10"/>
        <color theme="1"/>
        <rFont val="Times New Roman"/>
        <family val="1"/>
      </rPr>
      <t>ij</t>
    </r>
    <phoneticPr fontId="2"/>
  </si>
  <si>
    <t>推定値</t>
    <rPh sb="0" eb="3">
      <t>スイテイチ</t>
    </rPh>
    <phoneticPr fontId="2"/>
  </si>
  <si>
    <r>
      <t>A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-A</t>
    </r>
    <r>
      <rPr>
        <vertAlign val="subscript"/>
        <sz val="10"/>
        <color theme="1"/>
        <rFont val="Times New Roman"/>
        <family val="1"/>
      </rPr>
      <t>1</t>
    </r>
    <phoneticPr fontId="2"/>
  </si>
  <si>
    <r>
      <t>B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-B</t>
    </r>
    <r>
      <rPr>
        <vertAlign val="subscript"/>
        <sz val="10"/>
        <color theme="1"/>
        <rFont val="Times New Roman"/>
        <family val="1"/>
      </rPr>
      <t>1</t>
    </r>
    <phoneticPr fontId="2"/>
  </si>
  <si>
    <r>
      <rPr>
        <sz val="10"/>
        <color theme="1"/>
        <rFont val="ＭＳ Ｐ明朝"/>
        <family val="1"/>
        <charset val="128"/>
      </rPr>
      <t>水準</t>
    </r>
    <rPh sb="0" eb="2">
      <t>スイジュン</t>
    </rPh>
    <phoneticPr fontId="2"/>
  </si>
  <si>
    <r>
      <rPr>
        <sz val="10"/>
        <color theme="1"/>
        <rFont val="ＭＳ Ｐ明朝"/>
        <family val="1"/>
        <charset val="128"/>
      </rPr>
      <t>平均</t>
    </r>
    <rPh sb="0" eb="2">
      <t>ヘイキン</t>
    </rPh>
    <phoneticPr fontId="2"/>
  </si>
  <si>
    <r>
      <rPr>
        <sz val="10"/>
        <color theme="1"/>
        <rFont val="ＭＳ Ｐ明朝"/>
        <family val="1"/>
        <charset val="128"/>
      </rPr>
      <t>推定値</t>
    </r>
    <rPh sb="0" eb="3">
      <t>スイテイチ</t>
    </rPh>
    <phoneticPr fontId="2"/>
  </si>
  <si>
    <r>
      <rPr>
        <sz val="10"/>
        <color theme="1"/>
        <rFont val="ＭＳ Ｐ明朝"/>
        <family val="1"/>
        <charset val="128"/>
      </rPr>
      <t>有効</t>
    </r>
    <rPh sb="0" eb="2">
      <t>ユウコウ</t>
    </rPh>
    <phoneticPr fontId="2"/>
  </si>
  <si>
    <r>
      <rPr>
        <sz val="10"/>
        <color theme="1"/>
        <rFont val="ＭＳ Ｐ明朝"/>
        <family val="1"/>
        <charset val="128"/>
      </rPr>
      <t xml:space="preserve">効果 </t>
    </r>
    <r>
      <rPr>
        <i/>
        <sz val="10"/>
        <color theme="1"/>
        <rFont val="Times New Roman"/>
        <family val="1"/>
      </rPr>
      <t>β</t>
    </r>
    <rPh sb="0" eb="2">
      <t>コウカ</t>
    </rPh>
    <phoneticPr fontId="2"/>
  </si>
  <si>
    <r>
      <rPr>
        <sz val="10"/>
        <color theme="1"/>
        <rFont val="ＭＳ Ｐ明朝"/>
        <family val="1"/>
        <charset val="128"/>
      </rPr>
      <t xml:space="preserve">効果 </t>
    </r>
    <r>
      <rPr>
        <i/>
        <sz val="10"/>
        <color theme="1"/>
        <rFont val="Times New Roman"/>
        <family val="1"/>
      </rPr>
      <t>α</t>
    </r>
    <rPh sb="0" eb="2">
      <t>コウカ</t>
    </rPh>
    <phoneticPr fontId="2"/>
  </si>
  <si>
    <r>
      <t>α</t>
    </r>
    <r>
      <rPr>
        <i/>
        <vertAlign val="subscript"/>
        <sz val="10"/>
        <color theme="1"/>
        <rFont val="Times New Roman"/>
        <family val="1"/>
      </rPr>
      <t>i</t>
    </r>
    <phoneticPr fontId="2"/>
  </si>
  <si>
    <r>
      <t>β</t>
    </r>
    <r>
      <rPr>
        <i/>
        <vertAlign val="subscript"/>
        <sz val="10"/>
        <color theme="1"/>
        <rFont val="ＭＳ Ｐ明朝"/>
        <family val="1"/>
        <charset val="128"/>
      </rPr>
      <t>ｊ</t>
    </r>
    <phoneticPr fontId="2"/>
  </si>
  <si>
    <t>有効</t>
    <rPh sb="0" eb="2">
      <t>ユウコウ</t>
    </rPh>
    <phoneticPr fontId="2"/>
  </si>
  <si>
    <r>
      <t>2</t>
    </r>
    <r>
      <rPr>
        <sz val="10"/>
        <color theme="1"/>
        <rFont val="ＭＳ Ｐ明朝"/>
        <family val="1"/>
        <charset val="128"/>
      </rPr>
      <t>元配置のデータに対する構造モデルの適用</t>
    </r>
  </si>
  <si>
    <t>実際のデータを構造モデル化した場合</t>
  </si>
  <si>
    <t>平方和の分解が成り立っていることの検証</t>
  </si>
  <si>
    <r>
      <t>2</t>
    </r>
    <r>
      <rPr>
        <sz val="10"/>
        <color theme="1"/>
        <rFont val="ＭＳ Ｐ明朝"/>
        <family val="1"/>
        <charset val="128"/>
      </rPr>
      <t>元配置に対する分散分析表</t>
    </r>
  </si>
  <si>
    <r>
      <t>各因子の水準平均および水準間平均の</t>
    </r>
    <r>
      <rPr>
        <sz val="10"/>
        <color theme="1"/>
        <rFont val="Times New Roman"/>
        <family val="1"/>
      </rPr>
      <t>95%</t>
    </r>
    <r>
      <rPr>
        <sz val="10"/>
        <color theme="1"/>
        <rFont val="ＭＳ Ｐ明朝"/>
        <family val="1"/>
        <charset val="128"/>
      </rPr>
      <t>信頼区間</t>
    </r>
  </si>
  <si>
    <t>組合せ水準の推定値</t>
  </si>
  <si>
    <t>検証</t>
    <rPh sb="0" eb="2">
      <t>ケンショウ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</si>
</sst>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000_ "/>
    <numFmt numFmtId="177" formatCode="0.00_ "/>
    <numFmt numFmtId="178" formatCode="0.000_ "/>
    <numFmt numFmtId="179" formatCode="#,##0.0_ "/>
    <numFmt numFmtId="180" formatCode="#,##0.000_ "/>
    <numFmt numFmtId="181" formatCode="0_ "/>
    <numFmt numFmtId="182" formatCode="#,##0_ "/>
    <numFmt numFmtId="183" formatCode="#,##0.0000_ "/>
    <numFmt numFmtId="184" formatCode="#,##0.00_ "/>
  </numFmts>
  <fonts count="11" x14ac:knownFonts="1">
    <font>
      <sz val="11"/>
      <color theme="1"/>
      <name val="ＭＳ Ｐ明朝"/>
      <family val="2"/>
      <charset val="128"/>
    </font>
    <font>
      <sz val="10"/>
      <color theme="1"/>
      <name val="Times New Roman"/>
      <family val="1"/>
    </font>
    <font>
      <sz val="6"/>
      <name val="ＭＳ Ｐ明朝"/>
      <family val="2"/>
      <charset val="128"/>
    </font>
    <font>
      <vertAlign val="subscript"/>
      <sz val="10"/>
      <color theme="1"/>
      <name val="Times New Roman"/>
      <family val="1"/>
    </font>
    <font>
      <i/>
      <sz val="10"/>
      <color theme="1"/>
      <name val="Times New Roman"/>
      <family val="1"/>
    </font>
    <font>
      <i/>
      <vertAlign val="subscript"/>
      <sz val="10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ＭＳ Ｐ明朝"/>
      <family val="1"/>
      <charset val="128"/>
    </font>
    <font>
      <vertAlign val="superscript"/>
      <sz val="10"/>
      <color theme="1"/>
      <name val="Times New Roman"/>
      <family val="1"/>
    </font>
    <font>
      <i/>
      <sz val="10"/>
      <color theme="1"/>
      <name val="Times New Roman"/>
      <family val="1"/>
      <charset val="128"/>
    </font>
    <font>
      <i/>
      <vertAlign val="subscript"/>
      <sz val="10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176" fontId="1" fillId="0" borderId="0" xfId="0" applyNumberFormat="1" applyFont="1">
      <alignment vertical="center"/>
    </xf>
    <xf numFmtId="176" fontId="1" fillId="0" borderId="0" xfId="0" applyNumberFormat="1" applyFont="1" applyAlignment="1">
      <alignment horizontal="left" vertical="center"/>
    </xf>
    <xf numFmtId="177" fontId="1" fillId="0" borderId="0" xfId="0" applyNumberFormat="1" applyFont="1">
      <alignment vertical="center"/>
    </xf>
    <xf numFmtId="176" fontId="1" fillId="0" borderId="0" xfId="0" applyNumberFormat="1" applyFont="1" applyAlignment="1">
      <alignment horizontal="right" vertical="center"/>
    </xf>
    <xf numFmtId="176" fontId="1" fillId="0" borderId="1" xfId="0" applyNumberFormat="1" applyFont="1" applyBorder="1">
      <alignment vertical="center"/>
    </xf>
    <xf numFmtId="178" fontId="1" fillId="0" borderId="0" xfId="0" applyNumberFormat="1" applyFont="1">
      <alignment vertical="center"/>
    </xf>
    <xf numFmtId="178" fontId="1" fillId="0" borderId="0" xfId="0" applyNumberFormat="1" applyFont="1" applyAlignment="1">
      <alignment horizontal="right" vertical="center"/>
    </xf>
    <xf numFmtId="0" fontId="6" fillId="0" borderId="0" xfId="0" applyFont="1">
      <alignment vertical="center"/>
    </xf>
    <xf numFmtId="178" fontId="1" fillId="0" borderId="0" xfId="0" applyNumberFormat="1" applyFont="1" applyAlignment="1">
      <alignment horizontal="left" vertical="center"/>
    </xf>
    <xf numFmtId="178" fontId="1" fillId="0" borderId="1" xfId="0" applyNumberFormat="1" applyFont="1" applyBorder="1">
      <alignment vertical="center"/>
    </xf>
    <xf numFmtId="177" fontId="1" fillId="0" borderId="1" xfId="0" applyNumberFormat="1" applyFont="1" applyBorder="1">
      <alignment vertical="center"/>
    </xf>
    <xf numFmtId="178" fontId="1" fillId="0" borderId="1" xfId="0" applyNumberFormat="1" applyFont="1" applyBorder="1" applyAlignment="1">
      <alignment horizontal="left" vertical="center"/>
    </xf>
    <xf numFmtId="178" fontId="1" fillId="0" borderId="0" xfId="0" applyNumberFormat="1" applyFont="1" applyBorder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178" fontId="1" fillId="0" borderId="0" xfId="0" applyNumberFormat="1" applyFont="1" applyBorder="1" applyAlignment="1">
      <alignment horizontal="right" vertical="center"/>
    </xf>
    <xf numFmtId="176" fontId="1" fillId="0" borderId="6" xfId="0" applyNumberFormat="1" applyFont="1" applyBorder="1">
      <alignment vertical="center"/>
    </xf>
    <xf numFmtId="0" fontId="1" fillId="0" borderId="6" xfId="0" applyFont="1" applyBorder="1">
      <alignment vertical="center"/>
    </xf>
    <xf numFmtId="178" fontId="1" fillId="0" borderId="6" xfId="0" applyNumberFormat="1" applyFont="1" applyBorder="1">
      <alignment vertical="center"/>
    </xf>
    <xf numFmtId="0" fontId="1" fillId="0" borderId="7" xfId="0" applyFont="1" applyBorder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9" fontId="1" fillId="0" borderId="0" xfId="0" applyNumberFormat="1" applyFont="1" applyAlignment="1">
      <alignment horizontal="right" vertical="center"/>
    </xf>
    <xf numFmtId="179" fontId="1" fillId="0" borderId="3" xfId="0" applyNumberFormat="1" applyFont="1" applyBorder="1" applyAlignment="1">
      <alignment horizontal="right" vertical="center"/>
    </xf>
    <xf numFmtId="180" fontId="1" fillId="0" borderId="0" xfId="0" applyNumberFormat="1" applyFont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180" fontId="1" fillId="0" borderId="5" xfId="0" applyNumberFormat="1" applyFont="1" applyBorder="1" applyAlignment="1">
      <alignment horizontal="right" vertical="center"/>
    </xf>
    <xf numFmtId="180" fontId="1" fillId="0" borderId="7" xfId="0" applyNumberFormat="1" applyFont="1" applyBorder="1" applyAlignment="1">
      <alignment horizontal="right" vertical="center"/>
    </xf>
    <xf numFmtId="180" fontId="1" fillId="0" borderId="6" xfId="0" applyNumberFormat="1" applyFont="1" applyBorder="1" applyAlignment="1">
      <alignment horizontal="right" vertical="center"/>
    </xf>
    <xf numFmtId="176" fontId="1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176" fontId="1" fillId="0" borderId="5" xfId="0" quotePrefix="1" applyNumberFormat="1" applyFont="1" applyBorder="1" applyAlignment="1">
      <alignment horizontal="center" vertical="center"/>
    </xf>
    <xf numFmtId="181" fontId="1" fillId="0" borderId="5" xfId="0" quotePrefix="1" applyNumberFormat="1" applyFont="1" applyBorder="1">
      <alignment vertical="center"/>
    </xf>
    <xf numFmtId="178" fontId="1" fillId="0" borderId="5" xfId="0" applyNumberFormat="1" applyFont="1" applyBorder="1">
      <alignment vertical="center"/>
    </xf>
    <xf numFmtId="176" fontId="1" fillId="0" borderId="0" xfId="0" applyNumberFormat="1" applyFont="1" applyBorder="1" applyAlignment="1">
      <alignment horizontal="center" vertical="center"/>
    </xf>
    <xf numFmtId="181" fontId="1" fillId="0" borderId="0" xfId="0" applyNumberFormat="1" applyFont="1" applyBorder="1">
      <alignment vertical="center"/>
    </xf>
    <xf numFmtId="176" fontId="1" fillId="0" borderId="0" xfId="0" quotePrefix="1" applyNumberFormat="1" applyFont="1" applyBorder="1" applyAlignment="1">
      <alignment horizontal="center" vertical="center"/>
    </xf>
    <xf numFmtId="181" fontId="1" fillId="0" borderId="0" xfId="0" quotePrefix="1" applyNumberFormat="1" applyFont="1" applyBorder="1">
      <alignment vertical="center"/>
    </xf>
    <xf numFmtId="178" fontId="1" fillId="0" borderId="0" xfId="0" quotePrefix="1" applyNumberFormat="1" applyFont="1" applyBorder="1">
      <alignment vertical="center"/>
    </xf>
    <xf numFmtId="180" fontId="1" fillId="0" borderId="1" xfId="0" applyNumberFormat="1" applyFont="1" applyBorder="1" applyAlignment="1">
      <alignment horizontal="right" vertical="center"/>
    </xf>
    <xf numFmtId="180" fontId="1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178" fontId="1" fillId="0" borderId="5" xfId="0" applyNumberFormat="1" applyFont="1" applyBorder="1" applyAlignment="1">
      <alignment horizontal="center" vertical="center"/>
    </xf>
    <xf numFmtId="182" fontId="1" fillId="0" borderId="0" xfId="0" applyNumberFormat="1" applyFont="1" applyAlignment="1">
      <alignment horizontal="center" vertical="center"/>
    </xf>
    <xf numFmtId="183" fontId="1" fillId="0" borderId="0" xfId="0" applyNumberFormat="1" applyFont="1" applyBorder="1" applyAlignment="1">
      <alignment horizontal="right" vertical="center"/>
    </xf>
    <xf numFmtId="182" fontId="1" fillId="0" borderId="1" xfId="0" applyNumberFormat="1" applyFont="1" applyBorder="1" applyAlignment="1">
      <alignment horizontal="center" vertical="center"/>
    </xf>
    <xf numFmtId="183" fontId="1" fillId="0" borderId="1" xfId="0" applyNumberFormat="1" applyFont="1" applyBorder="1" applyAlignment="1">
      <alignment horizontal="right" vertical="center"/>
    </xf>
    <xf numFmtId="180" fontId="1" fillId="0" borderId="0" xfId="0" applyNumberFormat="1" applyFont="1">
      <alignment vertical="center"/>
    </xf>
    <xf numFmtId="180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>
      <alignment vertical="center"/>
    </xf>
    <xf numFmtId="183" fontId="1" fillId="0" borderId="0" xfId="0" applyNumberFormat="1" applyFont="1" applyBorder="1" applyAlignment="1">
      <alignment horizontal="left" vertical="center"/>
    </xf>
    <xf numFmtId="178" fontId="1" fillId="0" borderId="1" xfId="0" applyNumberFormat="1" applyFont="1" applyBorder="1" applyAlignment="1">
      <alignment horizontal="right" vertical="center"/>
    </xf>
    <xf numFmtId="180" fontId="1" fillId="0" borderId="1" xfId="0" applyNumberFormat="1" applyFont="1" applyBorder="1">
      <alignment vertical="center"/>
    </xf>
    <xf numFmtId="183" fontId="1" fillId="0" borderId="5" xfId="0" applyNumberFormat="1" applyFont="1" applyBorder="1" applyAlignment="1">
      <alignment horizontal="right" vertical="center"/>
    </xf>
    <xf numFmtId="0" fontId="6" fillId="0" borderId="5" xfId="0" applyFont="1" applyBorder="1">
      <alignment vertical="center"/>
    </xf>
    <xf numFmtId="182" fontId="1" fillId="0" borderId="5" xfId="0" applyNumberFormat="1" applyFont="1" applyBorder="1" applyAlignment="1">
      <alignment horizontal="center" vertical="center"/>
    </xf>
    <xf numFmtId="179" fontId="1" fillId="0" borderId="5" xfId="0" applyNumberFormat="1" applyFont="1" applyBorder="1" applyAlignment="1">
      <alignment horizontal="center" vertical="center"/>
    </xf>
    <xf numFmtId="179" fontId="1" fillId="0" borderId="2" xfId="0" applyNumberFormat="1" applyFont="1" applyBorder="1" applyAlignment="1">
      <alignment horizontal="right" vertical="center"/>
    </xf>
    <xf numFmtId="180" fontId="1" fillId="0" borderId="4" xfId="0" applyNumberFormat="1" applyFont="1" applyBorder="1" applyAlignment="1">
      <alignment horizontal="right" vertical="center"/>
    </xf>
    <xf numFmtId="180" fontId="1" fillId="0" borderId="2" xfId="0" applyNumberFormat="1" applyFont="1" applyBorder="1" applyAlignment="1">
      <alignment horizontal="right" vertical="center"/>
    </xf>
    <xf numFmtId="180" fontId="1" fillId="0" borderId="4" xfId="0" applyNumberFormat="1" applyFont="1" applyBorder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180" fontId="1" fillId="0" borderId="3" xfId="0" applyNumberFormat="1" applyFont="1" applyBorder="1">
      <alignment vertical="center"/>
    </xf>
    <xf numFmtId="0" fontId="1" fillId="0" borderId="3" xfId="0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>
      <alignment vertical="center"/>
    </xf>
    <xf numFmtId="184" fontId="1" fillId="0" borderId="0" xfId="0" applyNumberFormat="1" applyFont="1" applyBorder="1" applyAlignment="1">
      <alignment horizontal="right" vertical="center"/>
    </xf>
    <xf numFmtId="184" fontId="1" fillId="0" borderId="1" xfId="0" applyNumberFormat="1" applyFont="1" applyBorder="1" applyAlignment="1">
      <alignment horizontal="right" vertical="center"/>
    </xf>
    <xf numFmtId="184" fontId="1" fillId="0" borderId="5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20.emf"/><Relationship Id="rId3" Type="http://schemas.openxmlformats.org/officeDocument/2006/relationships/image" Target="../media/image17.emf"/><Relationship Id="rId7" Type="http://schemas.openxmlformats.org/officeDocument/2006/relationships/image" Target="../media/image19.emf"/><Relationship Id="rId2" Type="http://schemas.openxmlformats.org/officeDocument/2006/relationships/image" Target="../media/image8.emf"/><Relationship Id="rId1" Type="http://schemas.openxmlformats.org/officeDocument/2006/relationships/image" Target="../media/image16.emf"/><Relationship Id="rId6" Type="http://schemas.openxmlformats.org/officeDocument/2006/relationships/image" Target="../media/image18.emf"/><Relationship Id="rId5" Type="http://schemas.openxmlformats.org/officeDocument/2006/relationships/image" Target="../media/image5.emf"/><Relationship Id="rId4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19.emf"/><Relationship Id="rId2" Type="http://schemas.openxmlformats.org/officeDocument/2006/relationships/image" Target="../media/image18.emf"/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165100</xdr:colOff>
          <xdr:row>5</xdr:row>
          <xdr:rowOff>6350</xdr:rowOff>
        </xdr:from>
        <xdr:to>
          <xdr:col>5</xdr:col>
          <xdr:colOff>342900</xdr:colOff>
          <xdr:row>6</xdr:row>
          <xdr:rowOff>25400</xdr:rowOff>
        </xdr:to>
        <xdr:sp macro="" textlink="">
          <xdr:nvSpPr>
            <xdr:cNvPr id="3076" name="Object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0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165100</xdr:colOff>
          <xdr:row>3</xdr:row>
          <xdr:rowOff>152400</xdr:rowOff>
        </xdr:from>
        <xdr:to>
          <xdr:col>5</xdr:col>
          <xdr:colOff>342900</xdr:colOff>
          <xdr:row>5</xdr:row>
          <xdr:rowOff>6350</xdr:rowOff>
        </xdr:to>
        <xdr:sp macro="" textlink="">
          <xdr:nvSpPr>
            <xdr:cNvPr id="3078" name="Object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0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165100</xdr:colOff>
          <xdr:row>6</xdr:row>
          <xdr:rowOff>6350</xdr:rowOff>
        </xdr:from>
        <xdr:to>
          <xdr:col>5</xdr:col>
          <xdr:colOff>368300</xdr:colOff>
          <xdr:row>7</xdr:row>
          <xdr:rowOff>25400</xdr:rowOff>
        </xdr:to>
        <xdr:sp macro="" textlink="">
          <xdr:nvSpPr>
            <xdr:cNvPr id="3079" name="Object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0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165100</xdr:colOff>
          <xdr:row>7</xdr:row>
          <xdr:rowOff>6350</xdr:rowOff>
        </xdr:from>
        <xdr:to>
          <xdr:col>5</xdr:col>
          <xdr:colOff>355600</xdr:colOff>
          <xdr:row>8</xdr:row>
          <xdr:rowOff>25400</xdr:rowOff>
        </xdr:to>
        <xdr:sp macro="" textlink="">
          <xdr:nvSpPr>
            <xdr:cNvPr id="3080" name="Object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0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8</xdr:row>
          <xdr:rowOff>165100</xdr:rowOff>
        </xdr:from>
        <xdr:to>
          <xdr:col>1</xdr:col>
          <xdr:colOff>374650</xdr:colOff>
          <xdr:row>10</xdr:row>
          <xdr:rowOff>25400</xdr:rowOff>
        </xdr:to>
        <xdr:sp macro="" textlink="">
          <xdr:nvSpPr>
            <xdr:cNvPr id="3082" name="Object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0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</xdr:colOff>
          <xdr:row>8</xdr:row>
          <xdr:rowOff>165100</xdr:rowOff>
        </xdr:from>
        <xdr:to>
          <xdr:col>2</xdr:col>
          <xdr:colOff>349250</xdr:colOff>
          <xdr:row>10</xdr:row>
          <xdr:rowOff>0</xdr:rowOff>
        </xdr:to>
        <xdr:sp macro="" textlink="">
          <xdr:nvSpPr>
            <xdr:cNvPr id="3083" name="Object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0000000-0008-0000-00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171450</xdr:colOff>
          <xdr:row>8</xdr:row>
          <xdr:rowOff>165100</xdr:rowOff>
        </xdr:from>
        <xdr:to>
          <xdr:col>3</xdr:col>
          <xdr:colOff>374650</xdr:colOff>
          <xdr:row>10</xdr:row>
          <xdr:rowOff>0</xdr:rowOff>
        </xdr:to>
        <xdr:sp macro="" textlink="">
          <xdr:nvSpPr>
            <xdr:cNvPr id="3084" name="Object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0000000-0008-0000-00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177800</xdr:colOff>
          <xdr:row>8</xdr:row>
          <xdr:rowOff>152400</xdr:rowOff>
        </xdr:from>
        <xdr:to>
          <xdr:col>5</xdr:col>
          <xdr:colOff>355600</xdr:colOff>
          <xdr:row>9</xdr:row>
          <xdr:rowOff>165100</xdr:rowOff>
        </xdr:to>
        <xdr:sp macro="" textlink="">
          <xdr:nvSpPr>
            <xdr:cNvPr id="3085" name="Object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0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107950</xdr:colOff>
          <xdr:row>4</xdr:row>
          <xdr:rowOff>171450</xdr:rowOff>
        </xdr:from>
        <xdr:to>
          <xdr:col>7</xdr:col>
          <xdr:colOff>577850</xdr:colOff>
          <xdr:row>6</xdr:row>
          <xdr:rowOff>31750</xdr:rowOff>
        </xdr:to>
        <xdr:sp macro="" textlink="">
          <xdr:nvSpPr>
            <xdr:cNvPr id="3086" name="Object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0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3</xdr:row>
          <xdr:rowOff>139700</xdr:rowOff>
        </xdr:from>
        <xdr:to>
          <xdr:col>7</xdr:col>
          <xdr:colOff>565150</xdr:colOff>
          <xdr:row>5</xdr:row>
          <xdr:rowOff>19050</xdr:rowOff>
        </xdr:to>
        <xdr:sp macro="" textlink="">
          <xdr:nvSpPr>
            <xdr:cNvPr id="3087" name="Object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0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107950</xdr:colOff>
          <xdr:row>6</xdr:row>
          <xdr:rowOff>177800</xdr:rowOff>
        </xdr:from>
        <xdr:to>
          <xdr:col>7</xdr:col>
          <xdr:colOff>590550</xdr:colOff>
          <xdr:row>8</xdr:row>
          <xdr:rowOff>38100</xdr:rowOff>
        </xdr:to>
        <xdr:sp macro="" textlink="">
          <xdr:nvSpPr>
            <xdr:cNvPr id="3088" name="Object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0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107950</xdr:colOff>
          <xdr:row>5</xdr:row>
          <xdr:rowOff>171450</xdr:rowOff>
        </xdr:from>
        <xdr:to>
          <xdr:col>7</xdr:col>
          <xdr:colOff>590550</xdr:colOff>
          <xdr:row>7</xdr:row>
          <xdr:rowOff>31750</xdr:rowOff>
        </xdr:to>
        <xdr:sp macro="" textlink="">
          <xdr:nvSpPr>
            <xdr:cNvPr id="3089" name="Object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0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69850</xdr:colOff>
          <xdr:row>10</xdr:row>
          <xdr:rowOff>165100</xdr:rowOff>
        </xdr:from>
        <xdr:to>
          <xdr:col>1</xdr:col>
          <xdr:colOff>552450</xdr:colOff>
          <xdr:row>12</xdr:row>
          <xdr:rowOff>25400</xdr:rowOff>
        </xdr:to>
        <xdr:sp macro="" textlink="">
          <xdr:nvSpPr>
            <xdr:cNvPr id="3090" name="Object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0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127000</xdr:colOff>
          <xdr:row>10</xdr:row>
          <xdr:rowOff>171450</xdr:rowOff>
        </xdr:from>
        <xdr:to>
          <xdr:col>2</xdr:col>
          <xdr:colOff>596900</xdr:colOff>
          <xdr:row>12</xdr:row>
          <xdr:rowOff>31750</xdr:rowOff>
        </xdr:to>
        <xdr:sp macro="" textlink="">
          <xdr:nvSpPr>
            <xdr:cNvPr id="3091" name="Object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0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31750</xdr:colOff>
          <xdr:row>10</xdr:row>
          <xdr:rowOff>165100</xdr:rowOff>
        </xdr:from>
        <xdr:to>
          <xdr:col>3</xdr:col>
          <xdr:colOff>514350</xdr:colOff>
          <xdr:row>12</xdr:row>
          <xdr:rowOff>25400</xdr:rowOff>
        </xdr:to>
        <xdr:sp macro="" textlink="">
          <xdr:nvSpPr>
            <xdr:cNvPr id="3092" name="Object 20" hidden="1">
              <a:extLst>
                <a:ext uri="{63B3BB69-23CF-44E3-9099-C40C66FF867C}">
                  <a14:compatExt spid="_x0000_s3092"/>
                </a:ext>
                <a:ext uri="{FF2B5EF4-FFF2-40B4-BE49-F238E27FC236}">
                  <a16:creationId xmlns:a16="http://schemas.microsoft.com/office/drawing/2014/main" id="{00000000-0008-0000-0000-00001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298450</xdr:colOff>
          <xdr:row>5</xdr:row>
          <xdr:rowOff>12700</xdr:rowOff>
        </xdr:from>
        <xdr:to>
          <xdr:col>10</xdr:col>
          <xdr:colOff>476250</xdr:colOff>
          <xdr:row>6</xdr:row>
          <xdr:rowOff>25400</xdr:rowOff>
        </xdr:to>
        <xdr:sp macro="" textlink="">
          <xdr:nvSpPr>
            <xdr:cNvPr id="2056" name="Object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152400</xdr:colOff>
          <xdr:row>11</xdr:row>
          <xdr:rowOff>165100</xdr:rowOff>
        </xdr:from>
        <xdr:to>
          <xdr:col>15</xdr:col>
          <xdr:colOff>495300</xdr:colOff>
          <xdr:row>13</xdr:row>
          <xdr:rowOff>57150</xdr:rowOff>
        </xdr:to>
        <xdr:sp macro="" textlink="">
          <xdr:nvSpPr>
            <xdr:cNvPr id="2057" name="Object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146050</xdr:colOff>
          <xdr:row>5</xdr:row>
          <xdr:rowOff>12700</xdr:rowOff>
        </xdr:from>
        <xdr:to>
          <xdr:col>6</xdr:col>
          <xdr:colOff>323850</xdr:colOff>
          <xdr:row>6</xdr:row>
          <xdr:rowOff>31750</xdr:rowOff>
        </xdr:to>
        <xdr:sp macro="" textlink="">
          <xdr:nvSpPr>
            <xdr:cNvPr id="2058" name="Object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1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146050</xdr:colOff>
          <xdr:row>5</xdr:row>
          <xdr:rowOff>12700</xdr:rowOff>
        </xdr:from>
        <xdr:to>
          <xdr:col>8</xdr:col>
          <xdr:colOff>349250</xdr:colOff>
          <xdr:row>6</xdr:row>
          <xdr:rowOff>57150</xdr:rowOff>
        </xdr:to>
        <xdr:sp macro="" textlink="">
          <xdr:nvSpPr>
            <xdr:cNvPr id="2059" name="Object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1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44450</xdr:colOff>
          <xdr:row>5</xdr:row>
          <xdr:rowOff>0</xdr:rowOff>
        </xdr:from>
        <xdr:to>
          <xdr:col>13</xdr:col>
          <xdr:colOff>19050</xdr:colOff>
          <xdr:row>6</xdr:row>
          <xdr:rowOff>38100</xdr:rowOff>
        </xdr:to>
        <xdr:sp macro="" textlink="">
          <xdr:nvSpPr>
            <xdr:cNvPr id="2060" name="Object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1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88900</xdr:colOff>
          <xdr:row>5</xdr:row>
          <xdr:rowOff>0</xdr:rowOff>
        </xdr:from>
        <xdr:to>
          <xdr:col>15</xdr:col>
          <xdr:colOff>19050</xdr:colOff>
          <xdr:row>6</xdr:row>
          <xdr:rowOff>44450</xdr:rowOff>
        </xdr:to>
        <xdr:sp macro="" textlink="">
          <xdr:nvSpPr>
            <xdr:cNvPr id="2099" name="Object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1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342900</xdr:colOff>
          <xdr:row>14</xdr:row>
          <xdr:rowOff>44450</xdr:rowOff>
        </xdr:from>
        <xdr:to>
          <xdr:col>13</xdr:col>
          <xdr:colOff>0</xdr:colOff>
          <xdr:row>17</xdr:row>
          <xdr:rowOff>19050</xdr:rowOff>
        </xdr:to>
        <xdr:sp macro="" textlink="">
          <xdr:nvSpPr>
            <xdr:cNvPr id="2113" name="Object 65" hidden="1">
              <a:extLst>
                <a:ext uri="{63B3BB69-23CF-44E3-9099-C40C66FF867C}">
                  <a14:compatExt spid="_x0000_s2113"/>
                </a:ext>
                <a:ext uri="{FF2B5EF4-FFF2-40B4-BE49-F238E27FC236}">
                  <a16:creationId xmlns:a16="http://schemas.microsoft.com/office/drawing/2014/main" id="{00000000-0008-0000-0100-00004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12700</xdr:colOff>
          <xdr:row>5</xdr:row>
          <xdr:rowOff>0</xdr:rowOff>
        </xdr:from>
        <xdr:to>
          <xdr:col>24</xdr:col>
          <xdr:colOff>450850</xdr:colOff>
          <xdr:row>6</xdr:row>
          <xdr:rowOff>38100</xdr:rowOff>
        </xdr:to>
        <xdr:sp macro="" textlink="">
          <xdr:nvSpPr>
            <xdr:cNvPr id="2120" name="Object 72" hidden="1">
              <a:extLst>
                <a:ext uri="{63B3BB69-23CF-44E3-9099-C40C66FF867C}">
                  <a14:compatExt spid="_x0000_s2120"/>
                </a:ext>
                <a:ext uri="{FF2B5EF4-FFF2-40B4-BE49-F238E27FC236}">
                  <a16:creationId xmlns:a16="http://schemas.microsoft.com/office/drawing/2014/main" id="{00000000-0008-0000-0100-00004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19050</xdr:colOff>
          <xdr:row>5</xdr:row>
          <xdr:rowOff>0</xdr:rowOff>
        </xdr:from>
        <xdr:to>
          <xdr:col>27</xdr:col>
          <xdr:colOff>6350</xdr:colOff>
          <xdr:row>6</xdr:row>
          <xdr:rowOff>38100</xdr:rowOff>
        </xdr:to>
        <xdr:sp macro="" textlink="">
          <xdr:nvSpPr>
            <xdr:cNvPr id="2122" name="Object 74" hidden="1">
              <a:extLst>
                <a:ext uri="{63B3BB69-23CF-44E3-9099-C40C66FF867C}">
                  <a14:compatExt spid="_x0000_s2122"/>
                </a:ext>
                <a:ext uri="{FF2B5EF4-FFF2-40B4-BE49-F238E27FC236}">
                  <a16:creationId xmlns:a16="http://schemas.microsoft.com/office/drawing/2014/main" id="{00000000-0008-0000-0100-00004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0</xdr:colOff>
          <xdr:row>5</xdr:row>
          <xdr:rowOff>6350</xdr:rowOff>
        </xdr:from>
        <xdr:to>
          <xdr:col>28</xdr:col>
          <xdr:colOff>444500</xdr:colOff>
          <xdr:row>6</xdr:row>
          <xdr:rowOff>38100</xdr:rowOff>
        </xdr:to>
        <xdr:sp macro="" textlink="">
          <xdr:nvSpPr>
            <xdr:cNvPr id="2124" name="Object 76" hidden="1">
              <a:extLst>
                <a:ext uri="{63B3BB69-23CF-44E3-9099-C40C66FF867C}">
                  <a14:compatExt spid="_x0000_s2124"/>
                </a:ext>
                <a:ext uri="{FF2B5EF4-FFF2-40B4-BE49-F238E27FC236}">
                  <a16:creationId xmlns:a16="http://schemas.microsoft.com/office/drawing/2014/main" id="{00000000-0008-0000-0100-00004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139700</xdr:colOff>
          <xdr:row>4</xdr:row>
          <xdr:rowOff>12700</xdr:rowOff>
        </xdr:from>
        <xdr:to>
          <xdr:col>8</xdr:col>
          <xdr:colOff>317500</xdr:colOff>
          <xdr:row>5</xdr:row>
          <xdr:rowOff>44450</xdr:rowOff>
        </xdr:to>
        <xdr:sp macro="" textlink="">
          <xdr:nvSpPr>
            <xdr:cNvPr id="5136" name="Object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2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44450</xdr:colOff>
          <xdr:row>4</xdr:row>
          <xdr:rowOff>0</xdr:rowOff>
        </xdr:from>
        <xdr:to>
          <xdr:col>9</xdr:col>
          <xdr:colOff>495300</xdr:colOff>
          <xdr:row>5</xdr:row>
          <xdr:rowOff>57150</xdr:rowOff>
        </xdr:to>
        <xdr:sp macro="" textlink="">
          <xdr:nvSpPr>
            <xdr:cNvPr id="5137" name="Object 17" hidden="1">
              <a:extLst>
                <a:ext uri="{63B3BB69-23CF-44E3-9099-C40C66FF867C}">
                  <a14:compatExt spid="_x0000_s5137"/>
                </a:ext>
                <a:ext uri="{FF2B5EF4-FFF2-40B4-BE49-F238E27FC236}">
                  <a16:creationId xmlns:a16="http://schemas.microsoft.com/office/drawing/2014/main" id="{00000000-0008-0000-0200-00001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165100</xdr:rowOff>
        </xdr:from>
        <xdr:to>
          <xdr:col>10</xdr:col>
          <xdr:colOff>495300</xdr:colOff>
          <xdr:row>5</xdr:row>
          <xdr:rowOff>63500</xdr:rowOff>
        </xdr:to>
        <xdr:sp macro="" textlink="">
          <xdr:nvSpPr>
            <xdr:cNvPr id="5141" name="Object 21" hidden="1">
              <a:extLst>
                <a:ext uri="{63B3BB69-23CF-44E3-9099-C40C66FF867C}">
                  <a14:compatExt spid="_x0000_s5141"/>
                </a:ext>
                <a:ext uri="{FF2B5EF4-FFF2-40B4-BE49-F238E27FC236}">
                  <a16:creationId xmlns:a16="http://schemas.microsoft.com/office/drawing/2014/main" id="{00000000-0008-0000-0200-00001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12</xdr:row>
          <xdr:rowOff>171450</xdr:rowOff>
        </xdr:from>
        <xdr:to>
          <xdr:col>5</xdr:col>
          <xdr:colOff>292100</xdr:colOff>
          <xdr:row>14</xdr:row>
          <xdr:rowOff>31750</xdr:rowOff>
        </xdr:to>
        <xdr:sp macro="" textlink="">
          <xdr:nvSpPr>
            <xdr:cNvPr id="5149" name="Object 29" hidden="1">
              <a:extLst>
                <a:ext uri="{63B3BB69-23CF-44E3-9099-C40C66FF867C}">
                  <a14:compatExt spid="_x0000_s5149"/>
                </a:ext>
                <a:ext uri="{FF2B5EF4-FFF2-40B4-BE49-F238E27FC236}">
                  <a16:creationId xmlns:a16="http://schemas.microsoft.com/office/drawing/2014/main" id="{00000000-0008-0000-0200-00001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emf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8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23.bin"/><Relationship Id="rId3" Type="http://schemas.openxmlformats.org/officeDocument/2006/relationships/vmlDrawing" Target="../drawings/vmlDrawing2.vml"/><Relationship Id="rId21" Type="http://schemas.openxmlformats.org/officeDocument/2006/relationships/oleObject" Target="../embeddings/oleObject25.bin"/><Relationship Id="rId7" Type="http://schemas.openxmlformats.org/officeDocument/2006/relationships/image" Target="../media/image8.emf"/><Relationship Id="rId12" Type="http://schemas.openxmlformats.org/officeDocument/2006/relationships/oleObject" Target="../embeddings/oleObject20.bin"/><Relationship Id="rId17" Type="http://schemas.openxmlformats.org/officeDocument/2006/relationships/image" Target="../media/image19.emf"/><Relationship Id="rId2" Type="http://schemas.openxmlformats.org/officeDocument/2006/relationships/drawing" Target="../drawings/drawing2.xml"/><Relationship Id="rId16" Type="http://schemas.openxmlformats.org/officeDocument/2006/relationships/oleObject" Target="../embeddings/oleObject22.bin"/><Relationship Id="rId20" Type="http://schemas.openxmlformats.org/officeDocument/2006/relationships/oleObject" Target="../embeddings/oleObject24.bin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17.bin"/><Relationship Id="rId11" Type="http://schemas.openxmlformats.org/officeDocument/2006/relationships/image" Target="../media/image2.emf"/><Relationship Id="rId5" Type="http://schemas.openxmlformats.org/officeDocument/2006/relationships/image" Target="../media/image16.emf"/><Relationship Id="rId15" Type="http://schemas.openxmlformats.org/officeDocument/2006/relationships/image" Target="../media/image18.emf"/><Relationship Id="rId10" Type="http://schemas.openxmlformats.org/officeDocument/2006/relationships/oleObject" Target="../embeddings/oleObject19.bin"/><Relationship Id="rId19" Type="http://schemas.openxmlformats.org/officeDocument/2006/relationships/image" Target="../media/image20.emf"/><Relationship Id="rId4" Type="http://schemas.openxmlformats.org/officeDocument/2006/relationships/oleObject" Target="../embeddings/oleObject16.bin"/><Relationship Id="rId9" Type="http://schemas.openxmlformats.org/officeDocument/2006/relationships/image" Target="../media/image17.emf"/><Relationship Id="rId14" Type="http://schemas.openxmlformats.org/officeDocument/2006/relationships/oleObject" Target="../embeddings/oleObject2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9.emf"/><Relationship Id="rId3" Type="http://schemas.openxmlformats.org/officeDocument/2006/relationships/oleObject" Target="../embeddings/oleObject26.bin"/><Relationship Id="rId7" Type="http://schemas.openxmlformats.org/officeDocument/2006/relationships/oleObject" Target="../embeddings/oleObject28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image" Target="../media/image18.emf"/><Relationship Id="rId5" Type="http://schemas.openxmlformats.org/officeDocument/2006/relationships/oleObject" Target="../embeddings/oleObject27.bin"/><Relationship Id="rId4" Type="http://schemas.openxmlformats.org/officeDocument/2006/relationships/image" Target="../media/image8.emf"/><Relationship Id="rId9" Type="http://schemas.openxmlformats.org/officeDocument/2006/relationships/oleObject" Target="../embeddings/oleObject2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E82E0-D8C4-446C-BE2C-5A466B26C857}">
  <dimension ref="B2:H16"/>
  <sheetViews>
    <sheetView tabSelected="1" workbookViewId="0"/>
  </sheetViews>
  <sheetFormatPr defaultRowHeight="13" x14ac:dyDescent="0.2"/>
  <cols>
    <col min="1" max="3" width="8.7265625" style="3"/>
    <col min="4" max="4" width="7.54296875" style="3" customWidth="1"/>
    <col min="5" max="5" width="8.7265625" style="3"/>
    <col min="6" max="7" width="7.7265625" style="3" customWidth="1"/>
    <col min="8" max="16384" width="8.7265625" style="3"/>
  </cols>
  <sheetData>
    <row r="2" spans="2:8" ht="13" customHeight="1" x14ac:dyDescent="0.2"/>
    <row r="3" spans="2:8" ht="13" customHeight="1" x14ac:dyDescent="0.2">
      <c r="C3" s="3" t="s">
        <v>64</v>
      </c>
    </row>
    <row r="4" spans="2:8" ht="13" customHeight="1" x14ac:dyDescent="0.2"/>
    <row r="5" spans="2:8" ht="14.5" customHeight="1" x14ac:dyDescent="0.2">
      <c r="B5" s="29"/>
      <c r="C5" s="17" t="s">
        <v>3</v>
      </c>
      <c r="D5" s="30" t="s">
        <v>4</v>
      </c>
      <c r="E5" s="17" t="s">
        <v>12</v>
      </c>
      <c r="F5" s="29"/>
      <c r="G5" s="19" t="s">
        <v>61</v>
      </c>
      <c r="H5" s="18"/>
    </row>
    <row r="6" spans="2:8" ht="14.5" customHeight="1" x14ac:dyDescent="0.2">
      <c r="B6" s="31" t="s">
        <v>2</v>
      </c>
      <c r="C6" s="32">
        <v>10.9</v>
      </c>
      <c r="D6" s="33">
        <v>11.5</v>
      </c>
      <c r="E6" s="34">
        <f>AVERAGE(C6:D6)</f>
        <v>11.2</v>
      </c>
      <c r="F6" s="78"/>
      <c r="G6" s="58">
        <f>E6-$E$9</f>
        <v>-0.83333333333333215</v>
      </c>
    </row>
    <row r="7" spans="2:8" ht="14.5" customHeight="1" x14ac:dyDescent="0.2">
      <c r="B7" s="35" t="s">
        <v>5</v>
      </c>
      <c r="C7" s="32">
        <v>12.4</v>
      </c>
      <c r="D7" s="33">
        <v>12.9</v>
      </c>
      <c r="E7" s="34">
        <f t="shared" ref="E7:E8" si="0">AVERAGE(C7:D7)</f>
        <v>12.65</v>
      </c>
      <c r="F7" s="78"/>
      <c r="G7" s="58">
        <f t="shared" ref="G7:G8" si="1">E7-$E$9</f>
        <v>0.61666666666666892</v>
      </c>
    </row>
    <row r="8" spans="2:8" ht="14.5" customHeight="1" x14ac:dyDescent="0.2">
      <c r="B8" s="35" t="s">
        <v>6</v>
      </c>
      <c r="C8" s="32">
        <v>12.2</v>
      </c>
      <c r="D8" s="33">
        <v>12.3</v>
      </c>
      <c r="E8" s="34">
        <f t="shared" si="0"/>
        <v>12.25</v>
      </c>
      <c r="F8" s="76"/>
      <c r="G8" s="64">
        <f t="shared" si="1"/>
        <v>0.21666666666666856</v>
      </c>
      <c r="H8" s="20"/>
    </row>
    <row r="9" spans="2:8" ht="14.5" customHeight="1" x14ac:dyDescent="0.2">
      <c r="B9" s="30" t="s">
        <v>12</v>
      </c>
      <c r="C9" s="36">
        <f>AVERAGE(C6:C8)</f>
        <v>11.833333333333334</v>
      </c>
      <c r="D9" s="37">
        <f t="shared" ref="D9" si="2">AVERAGE(D6:D8)</f>
        <v>12.233333333333334</v>
      </c>
      <c r="E9" s="38">
        <f>AVERAGE(C6:D8)</f>
        <v>12.033333333333331</v>
      </c>
      <c r="F9" s="24"/>
    </row>
    <row r="10" spans="2:8" ht="14.5" customHeight="1" x14ac:dyDescent="0.2">
      <c r="B10" s="29"/>
      <c r="C10" s="18"/>
      <c r="D10" s="29"/>
      <c r="E10" s="20"/>
      <c r="F10" s="20"/>
    </row>
    <row r="11" spans="2:8" ht="14.5" customHeight="1" x14ac:dyDescent="0.2">
      <c r="B11" s="75" t="s">
        <v>62</v>
      </c>
      <c r="C11" s="58">
        <f>C9-$E$9</f>
        <v>-0.19999999999999751</v>
      </c>
      <c r="D11" s="77">
        <f>D9-$E$9</f>
        <v>0.20000000000000284</v>
      </c>
    </row>
    <row r="12" spans="2:8" ht="14.5" customHeight="1" x14ac:dyDescent="0.2">
      <c r="B12" s="76"/>
      <c r="C12" s="20"/>
      <c r="D12" s="76"/>
      <c r="E12" s="20"/>
      <c r="F12" s="20"/>
      <c r="G12" s="20"/>
      <c r="H12" s="20"/>
    </row>
    <row r="13" spans="2:8" ht="14.5" customHeight="1" x14ac:dyDescent="0.2"/>
    <row r="14" spans="2:8" ht="13" customHeight="1" x14ac:dyDescent="0.2"/>
    <row r="15" spans="2:8" ht="13" customHeight="1" x14ac:dyDescent="0.2"/>
    <row r="16" spans="2:8" ht="13" customHeight="1" x14ac:dyDescent="0.2"/>
  </sheetData>
  <phoneticPr fontId="2"/>
  <pageMargins left="0.7" right="0.7" top="0.75" bottom="0.75" header="0.3" footer="0.3"/>
  <pageSetup paperSize="9" orientation="landscape" horizontalDpi="0" verticalDpi="0" r:id="rId1"/>
  <drawing r:id="rId2"/>
  <legacyDrawing r:id="rId3"/>
  <oleObjects>
    <mc:AlternateContent xmlns:mc="http://schemas.openxmlformats.org/markup-compatibility/2006">
      <mc:Choice Requires="x14">
        <oleObject progId="Equation.DSMT4" shapeId="3076" r:id="rId4">
          <objectPr defaultSize="0" r:id="rId5">
            <anchor moveWithCells="1">
              <from>
                <xdr:col>5</xdr:col>
                <xdr:colOff>165100</xdr:colOff>
                <xdr:row>5</xdr:row>
                <xdr:rowOff>6350</xdr:rowOff>
              </from>
              <to>
                <xdr:col>5</xdr:col>
                <xdr:colOff>342900</xdr:colOff>
                <xdr:row>6</xdr:row>
                <xdr:rowOff>25400</xdr:rowOff>
              </to>
            </anchor>
          </objectPr>
        </oleObject>
      </mc:Choice>
      <mc:Fallback>
        <oleObject progId="Equation.DSMT4" shapeId="3076" r:id="rId4"/>
      </mc:Fallback>
    </mc:AlternateContent>
    <mc:AlternateContent xmlns:mc="http://schemas.openxmlformats.org/markup-compatibility/2006">
      <mc:Choice Requires="x14">
        <oleObject progId="Equation.DSMT4" shapeId="3078" r:id="rId6">
          <objectPr defaultSize="0" r:id="rId7">
            <anchor moveWithCells="1">
              <from>
                <xdr:col>5</xdr:col>
                <xdr:colOff>165100</xdr:colOff>
                <xdr:row>3</xdr:row>
                <xdr:rowOff>152400</xdr:rowOff>
              </from>
              <to>
                <xdr:col>5</xdr:col>
                <xdr:colOff>342900</xdr:colOff>
                <xdr:row>5</xdr:row>
                <xdr:rowOff>6350</xdr:rowOff>
              </to>
            </anchor>
          </objectPr>
        </oleObject>
      </mc:Choice>
      <mc:Fallback>
        <oleObject progId="Equation.DSMT4" shapeId="3078" r:id="rId6"/>
      </mc:Fallback>
    </mc:AlternateContent>
    <mc:AlternateContent xmlns:mc="http://schemas.openxmlformats.org/markup-compatibility/2006">
      <mc:Choice Requires="x14">
        <oleObject progId="Equation.DSMT4" shapeId="3079" r:id="rId8">
          <objectPr defaultSize="0" r:id="rId9">
            <anchor moveWithCells="1">
              <from>
                <xdr:col>5</xdr:col>
                <xdr:colOff>165100</xdr:colOff>
                <xdr:row>6</xdr:row>
                <xdr:rowOff>6350</xdr:rowOff>
              </from>
              <to>
                <xdr:col>5</xdr:col>
                <xdr:colOff>368300</xdr:colOff>
                <xdr:row>7</xdr:row>
                <xdr:rowOff>25400</xdr:rowOff>
              </to>
            </anchor>
          </objectPr>
        </oleObject>
      </mc:Choice>
      <mc:Fallback>
        <oleObject progId="Equation.DSMT4" shapeId="3079" r:id="rId8"/>
      </mc:Fallback>
    </mc:AlternateContent>
    <mc:AlternateContent xmlns:mc="http://schemas.openxmlformats.org/markup-compatibility/2006">
      <mc:Choice Requires="x14">
        <oleObject progId="Equation.DSMT4" shapeId="3080" r:id="rId10">
          <objectPr defaultSize="0" r:id="rId11">
            <anchor moveWithCells="1">
              <from>
                <xdr:col>5</xdr:col>
                <xdr:colOff>165100</xdr:colOff>
                <xdr:row>7</xdr:row>
                <xdr:rowOff>6350</xdr:rowOff>
              </from>
              <to>
                <xdr:col>5</xdr:col>
                <xdr:colOff>355600</xdr:colOff>
                <xdr:row>8</xdr:row>
                <xdr:rowOff>25400</xdr:rowOff>
              </to>
            </anchor>
          </objectPr>
        </oleObject>
      </mc:Choice>
      <mc:Fallback>
        <oleObject progId="Equation.DSMT4" shapeId="3080" r:id="rId10"/>
      </mc:Fallback>
    </mc:AlternateContent>
    <mc:AlternateContent xmlns:mc="http://schemas.openxmlformats.org/markup-compatibility/2006">
      <mc:Choice Requires="x14">
        <oleObject progId="Equation.DSMT4" shapeId="3082" r:id="rId12">
          <objectPr defaultSize="0" r:id="rId13">
            <anchor moveWithCells="1">
              <from>
                <xdr:col>1</xdr:col>
                <xdr:colOff>171450</xdr:colOff>
                <xdr:row>8</xdr:row>
                <xdr:rowOff>165100</xdr:rowOff>
              </from>
              <to>
                <xdr:col>1</xdr:col>
                <xdr:colOff>374650</xdr:colOff>
                <xdr:row>10</xdr:row>
                <xdr:rowOff>25400</xdr:rowOff>
              </to>
            </anchor>
          </objectPr>
        </oleObject>
      </mc:Choice>
      <mc:Fallback>
        <oleObject progId="Equation.DSMT4" shapeId="3082" r:id="rId12"/>
      </mc:Fallback>
    </mc:AlternateContent>
    <mc:AlternateContent xmlns:mc="http://schemas.openxmlformats.org/markup-compatibility/2006">
      <mc:Choice Requires="x14">
        <oleObject progId="Equation.DSMT4" shapeId="3083" r:id="rId14">
          <objectPr defaultSize="0" r:id="rId15">
            <anchor moveWithCells="1">
              <from>
                <xdr:col>2</xdr:col>
                <xdr:colOff>171450</xdr:colOff>
                <xdr:row>8</xdr:row>
                <xdr:rowOff>165100</xdr:rowOff>
              </from>
              <to>
                <xdr:col>2</xdr:col>
                <xdr:colOff>349250</xdr:colOff>
                <xdr:row>10</xdr:row>
                <xdr:rowOff>0</xdr:rowOff>
              </to>
            </anchor>
          </objectPr>
        </oleObject>
      </mc:Choice>
      <mc:Fallback>
        <oleObject progId="Equation.DSMT4" shapeId="3083" r:id="rId14"/>
      </mc:Fallback>
    </mc:AlternateContent>
    <mc:AlternateContent xmlns:mc="http://schemas.openxmlformats.org/markup-compatibility/2006">
      <mc:Choice Requires="x14">
        <oleObject progId="Equation.DSMT4" shapeId="3084" r:id="rId16">
          <objectPr defaultSize="0" r:id="rId17">
            <anchor moveWithCells="1">
              <from>
                <xdr:col>3</xdr:col>
                <xdr:colOff>171450</xdr:colOff>
                <xdr:row>8</xdr:row>
                <xdr:rowOff>165100</xdr:rowOff>
              </from>
              <to>
                <xdr:col>3</xdr:col>
                <xdr:colOff>374650</xdr:colOff>
                <xdr:row>10</xdr:row>
                <xdr:rowOff>0</xdr:rowOff>
              </to>
            </anchor>
          </objectPr>
        </oleObject>
      </mc:Choice>
      <mc:Fallback>
        <oleObject progId="Equation.DSMT4" shapeId="3084" r:id="rId16"/>
      </mc:Fallback>
    </mc:AlternateContent>
    <mc:AlternateContent xmlns:mc="http://schemas.openxmlformats.org/markup-compatibility/2006">
      <mc:Choice Requires="x14">
        <oleObject progId="Equation.DSMT4" shapeId="3085" r:id="rId18">
          <objectPr defaultSize="0" r:id="rId19">
            <anchor moveWithCells="1">
              <from>
                <xdr:col>5</xdr:col>
                <xdr:colOff>177800</xdr:colOff>
                <xdr:row>8</xdr:row>
                <xdr:rowOff>152400</xdr:rowOff>
              </from>
              <to>
                <xdr:col>5</xdr:col>
                <xdr:colOff>355600</xdr:colOff>
                <xdr:row>9</xdr:row>
                <xdr:rowOff>165100</xdr:rowOff>
              </to>
            </anchor>
          </objectPr>
        </oleObject>
      </mc:Choice>
      <mc:Fallback>
        <oleObject progId="Equation.DSMT4" shapeId="3085" r:id="rId18"/>
      </mc:Fallback>
    </mc:AlternateContent>
    <mc:AlternateContent xmlns:mc="http://schemas.openxmlformats.org/markup-compatibility/2006">
      <mc:Choice Requires="x14">
        <oleObject progId="Equation.DSMT4" shapeId="3086" r:id="rId20">
          <objectPr defaultSize="0" r:id="rId21">
            <anchor moveWithCells="1">
              <from>
                <xdr:col>7</xdr:col>
                <xdr:colOff>107950</xdr:colOff>
                <xdr:row>4</xdr:row>
                <xdr:rowOff>171450</xdr:rowOff>
              </from>
              <to>
                <xdr:col>7</xdr:col>
                <xdr:colOff>577850</xdr:colOff>
                <xdr:row>6</xdr:row>
                <xdr:rowOff>31750</xdr:rowOff>
              </to>
            </anchor>
          </objectPr>
        </oleObject>
      </mc:Choice>
      <mc:Fallback>
        <oleObject progId="Equation.DSMT4" shapeId="3086" r:id="rId20"/>
      </mc:Fallback>
    </mc:AlternateContent>
    <mc:AlternateContent xmlns:mc="http://schemas.openxmlformats.org/markup-compatibility/2006">
      <mc:Choice Requires="x14">
        <oleObject progId="Equation.DSMT4" shapeId="3087" r:id="rId22">
          <objectPr defaultSize="0" r:id="rId23">
            <anchor moveWithCells="1">
              <from>
                <xdr:col>7</xdr:col>
                <xdr:colOff>95250</xdr:colOff>
                <xdr:row>3</xdr:row>
                <xdr:rowOff>139700</xdr:rowOff>
              </from>
              <to>
                <xdr:col>7</xdr:col>
                <xdr:colOff>565150</xdr:colOff>
                <xdr:row>5</xdr:row>
                <xdr:rowOff>19050</xdr:rowOff>
              </to>
            </anchor>
          </objectPr>
        </oleObject>
      </mc:Choice>
      <mc:Fallback>
        <oleObject progId="Equation.DSMT4" shapeId="3087" r:id="rId22"/>
      </mc:Fallback>
    </mc:AlternateContent>
    <mc:AlternateContent xmlns:mc="http://schemas.openxmlformats.org/markup-compatibility/2006">
      <mc:Choice Requires="x14">
        <oleObject progId="Equation.DSMT4" shapeId="3088" r:id="rId24">
          <objectPr defaultSize="0" r:id="rId25">
            <anchor moveWithCells="1">
              <from>
                <xdr:col>7</xdr:col>
                <xdr:colOff>107950</xdr:colOff>
                <xdr:row>6</xdr:row>
                <xdr:rowOff>177800</xdr:rowOff>
              </from>
              <to>
                <xdr:col>7</xdr:col>
                <xdr:colOff>590550</xdr:colOff>
                <xdr:row>8</xdr:row>
                <xdr:rowOff>38100</xdr:rowOff>
              </to>
            </anchor>
          </objectPr>
        </oleObject>
      </mc:Choice>
      <mc:Fallback>
        <oleObject progId="Equation.DSMT4" shapeId="3088" r:id="rId24"/>
      </mc:Fallback>
    </mc:AlternateContent>
    <mc:AlternateContent xmlns:mc="http://schemas.openxmlformats.org/markup-compatibility/2006">
      <mc:Choice Requires="x14">
        <oleObject progId="Equation.DSMT4" shapeId="3089" r:id="rId26">
          <objectPr defaultSize="0" r:id="rId27">
            <anchor moveWithCells="1">
              <from>
                <xdr:col>7</xdr:col>
                <xdr:colOff>107950</xdr:colOff>
                <xdr:row>5</xdr:row>
                <xdr:rowOff>171450</xdr:rowOff>
              </from>
              <to>
                <xdr:col>7</xdr:col>
                <xdr:colOff>590550</xdr:colOff>
                <xdr:row>7</xdr:row>
                <xdr:rowOff>31750</xdr:rowOff>
              </to>
            </anchor>
          </objectPr>
        </oleObject>
      </mc:Choice>
      <mc:Fallback>
        <oleObject progId="Equation.DSMT4" shapeId="3089" r:id="rId26"/>
      </mc:Fallback>
    </mc:AlternateContent>
    <mc:AlternateContent xmlns:mc="http://schemas.openxmlformats.org/markup-compatibility/2006">
      <mc:Choice Requires="x14">
        <oleObject progId="Equation.DSMT4" shapeId="3090" r:id="rId28">
          <objectPr defaultSize="0" r:id="rId29">
            <anchor moveWithCells="1">
              <from>
                <xdr:col>1</xdr:col>
                <xdr:colOff>69850</xdr:colOff>
                <xdr:row>10</xdr:row>
                <xdr:rowOff>165100</xdr:rowOff>
              </from>
              <to>
                <xdr:col>1</xdr:col>
                <xdr:colOff>552450</xdr:colOff>
                <xdr:row>12</xdr:row>
                <xdr:rowOff>25400</xdr:rowOff>
              </to>
            </anchor>
          </objectPr>
        </oleObject>
      </mc:Choice>
      <mc:Fallback>
        <oleObject progId="Equation.DSMT4" shapeId="3090" r:id="rId28"/>
      </mc:Fallback>
    </mc:AlternateContent>
    <mc:AlternateContent xmlns:mc="http://schemas.openxmlformats.org/markup-compatibility/2006">
      <mc:Choice Requires="x14">
        <oleObject progId="Equation.DSMT4" shapeId="3091" r:id="rId30">
          <objectPr defaultSize="0" r:id="rId31">
            <anchor moveWithCells="1">
              <from>
                <xdr:col>2</xdr:col>
                <xdr:colOff>127000</xdr:colOff>
                <xdr:row>10</xdr:row>
                <xdr:rowOff>171450</xdr:rowOff>
              </from>
              <to>
                <xdr:col>2</xdr:col>
                <xdr:colOff>596900</xdr:colOff>
                <xdr:row>12</xdr:row>
                <xdr:rowOff>31750</xdr:rowOff>
              </to>
            </anchor>
          </objectPr>
        </oleObject>
      </mc:Choice>
      <mc:Fallback>
        <oleObject progId="Equation.DSMT4" shapeId="3091" r:id="rId30"/>
      </mc:Fallback>
    </mc:AlternateContent>
    <mc:AlternateContent xmlns:mc="http://schemas.openxmlformats.org/markup-compatibility/2006">
      <mc:Choice Requires="x14">
        <oleObject progId="Equation.DSMT4" shapeId="3092" r:id="rId32">
          <objectPr defaultSize="0" r:id="rId33">
            <anchor moveWithCells="1">
              <from>
                <xdr:col>3</xdr:col>
                <xdr:colOff>31750</xdr:colOff>
                <xdr:row>10</xdr:row>
                <xdr:rowOff>165100</xdr:rowOff>
              </from>
              <to>
                <xdr:col>3</xdr:col>
                <xdr:colOff>514350</xdr:colOff>
                <xdr:row>12</xdr:row>
                <xdr:rowOff>25400</xdr:rowOff>
              </to>
            </anchor>
          </objectPr>
        </oleObject>
      </mc:Choice>
      <mc:Fallback>
        <oleObject progId="Equation.DSMT4" shapeId="3092" r:id="rId32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FACFB-D81E-4227-A435-1E43210F6F79}">
  <dimension ref="B2:AW20"/>
  <sheetViews>
    <sheetView workbookViewId="0"/>
  </sheetViews>
  <sheetFormatPr defaultRowHeight="13" x14ac:dyDescent="0.2"/>
  <cols>
    <col min="1" max="1" width="8.7265625" style="3"/>
    <col min="2" max="3" width="3.81640625" style="3" customWidth="1"/>
    <col min="4" max="4" width="1.54296875" style="3" customWidth="1"/>
    <col min="5" max="5" width="5.1796875" style="3" customWidth="1"/>
    <col min="6" max="6" width="1" style="3" customWidth="1"/>
    <col min="7" max="7" width="6.81640625" style="3" customWidth="1"/>
    <col min="8" max="8" width="0.81640625" style="3" customWidth="1"/>
    <col min="9" max="9" width="7.08984375" style="3" customWidth="1"/>
    <col min="10" max="10" width="2" style="3" customWidth="1"/>
    <col min="11" max="11" width="7.453125" style="3" customWidth="1"/>
    <col min="12" max="12" width="0.81640625" style="3" customWidth="1"/>
    <col min="13" max="13" width="6.81640625" style="3" customWidth="1"/>
    <col min="14" max="14" width="0.81640625" style="3" customWidth="1"/>
    <col min="15" max="15" width="6.453125" style="3" customWidth="1"/>
    <col min="16" max="16" width="7.453125" style="3" customWidth="1"/>
    <col min="17" max="17" width="0.7265625" style="3" customWidth="1"/>
    <col min="18" max="18" width="6.54296875" style="3" customWidth="1"/>
    <col min="19" max="19" width="5.08984375" style="3" customWidth="1"/>
    <col min="20" max="21" width="3.08984375" style="3" customWidth="1"/>
    <col min="22" max="22" width="1.7265625" style="3" customWidth="1"/>
    <col min="23" max="23" width="5.453125" style="3" customWidth="1"/>
    <col min="24" max="24" width="1.453125" style="3" customWidth="1"/>
    <col min="25" max="25" width="6.6328125" style="3" customWidth="1"/>
    <col min="26" max="26" width="1.08984375" style="3" customWidth="1"/>
    <col min="27" max="27" width="6.6328125" style="3" customWidth="1"/>
    <col min="28" max="28" width="1.54296875" style="3" customWidth="1"/>
    <col min="29" max="29" width="6.6328125" style="3" customWidth="1"/>
    <col min="30" max="30" width="1.54296875" style="3" customWidth="1"/>
    <col min="31" max="31" width="6.81640625" style="3" customWidth="1"/>
    <col min="32" max="32" width="1.90625" style="3" customWidth="1"/>
    <col min="33" max="33" width="6.81640625" style="3" customWidth="1"/>
    <col min="34" max="34" width="5.453125" style="3" customWidth="1"/>
    <col min="35" max="35" width="11.54296875" style="3" customWidth="1"/>
    <col min="36" max="36" width="8.7265625" style="3"/>
    <col min="37" max="37" width="11.1796875" style="3" customWidth="1"/>
    <col min="38" max="40" width="8.7265625" style="3"/>
    <col min="41" max="41" width="2.90625" style="3" customWidth="1"/>
    <col min="42" max="16384" width="8.7265625" style="3"/>
  </cols>
  <sheetData>
    <row r="2" spans="2:49" ht="13.5" customHeight="1" x14ac:dyDescent="0.2">
      <c r="U2" s="11"/>
    </row>
    <row r="3" spans="2:49" ht="13.5" customHeight="1" x14ac:dyDescent="0.2">
      <c r="G3" s="81" t="s">
        <v>65</v>
      </c>
      <c r="V3" s="11"/>
      <c r="W3" s="81" t="s">
        <v>66</v>
      </c>
      <c r="AT3" s="11"/>
    </row>
    <row r="4" spans="2:49" ht="13.5" customHeight="1" x14ac:dyDescent="0.2">
      <c r="V4" s="11"/>
      <c r="AJ4" s="3" t="s">
        <v>67</v>
      </c>
      <c r="AR4" s="81" t="s">
        <v>68</v>
      </c>
      <c r="AT4" s="11"/>
    </row>
    <row r="5" spans="2:49" ht="13.5" customHeight="1" x14ac:dyDescent="0.2">
      <c r="B5" s="18"/>
      <c r="C5" s="18"/>
      <c r="D5" s="18"/>
      <c r="E5" s="18"/>
      <c r="F5" s="18"/>
      <c r="G5" s="19" t="s">
        <v>19</v>
      </c>
      <c r="H5" s="18"/>
      <c r="I5" s="19" t="s">
        <v>20</v>
      </c>
      <c r="J5" s="18"/>
      <c r="K5" s="19" t="s">
        <v>13</v>
      </c>
      <c r="L5" s="17"/>
      <c r="M5" s="19" t="s">
        <v>17</v>
      </c>
      <c r="N5" s="17"/>
      <c r="O5" s="19" t="s">
        <v>18</v>
      </c>
      <c r="P5" s="19" t="s">
        <v>14</v>
      </c>
      <c r="Q5" s="18"/>
      <c r="R5" s="18"/>
      <c r="T5" s="18"/>
      <c r="U5" s="18"/>
      <c r="V5" s="18"/>
      <c r="W5" s="18"/>
      <c r="X5" s="18"/>
      <c r="Y5" s="21" t="s">
        <v>21</v>
      </c>
      <c r="Z5" s="18"/>
      <c r="AA5" s="19" t="s">
        <v>17</v>
      </c>
      <c r="AB5" s="17"/>
      <c r="AC5" s="19" t="s">
        <v>18</v>
      </c>
      <c r="AD5" s="19"/>
      <c r="AE5" s="19" t="s">
        <v>14</v>
      </c>
      <c r="AF5" s="21"/>
      <c r="AG5" s="27"/>
      <c r="AI5" s="4"/>
      <c r="AJ5" s="4"/>
      <c r="AK5" s="4"/>
      <c r="AL5" s="4"/>
      <c r="AM5" s="4"/>
      <c r="AT5" s="11"/>
    </row>
    <row r="6" spans="2:49" ht="14.5" customHeight="1" x14ac:dyDescent="0.2">
      <c r="B6" s="17" t="s">
        <v>0</v>
      </c>
      <c r="C6" s="17" t="s">
        <v>1</v>
      </c>
      <c r="D6" s="18"/>
      <c r="E6" s="21" t="s">
        <v>7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9" t="s">
        <v>14</v>
      </c>
      <c r="Q6" s="17"/>
      <c r="R6" s="19" t="s">
        <v>7</v>
      </c>
      <c r="S6" s="2"/>
      <c r="T6" s="17" t="s">
        <v>0</v>
      </c>
      <c r="U6" s="17" t="s">
        <v>1</v>
      </c>
      <c r="V6" s="18"/>
      <c r="W6" s="21" t="s">
        <v>7</v>
      </c>
      <c r="X6" s="18"/>
      <c r="Y6" s="18"/>
      <c r="Z6" s="18"/>
      <c r="AA6" s="18"/>
      <c r="AB6" s="18"/>
      <c r="AC6" s="18"/>
      <c r="AD6" s="18"/>
      <c r="AE6" s="19" t="s">
        <v>14</v>
      </c>
      <c r="AF6" s="52"/>
      <c r="AG6" s="85" t="s">
        <v>70</v>
      </c>
      <c r="AI6" s="41" t="s">
        <v>28</v>
      </c>
      <c r="AJ6" s="41" t="s">
        <v>23</v>
      </c>
      <c r="AK6" s="41" t="s">
        <v>29</v>
      </c>
      <c r="AL6" s="41" t="s">
        <v>30</v>
      </c>
      <c r="AM6" s="41" t="s">
        <v>31</v>
      </c>
      <c r="AN6" s="17" t="s">
        <v>32</v>
      </c>
      <c r="AO6" s="18"/>
      <c r="AQ6" s="27"/>
      <c r="AR6" s="23" t="s">
        <v>55</v>
      </c>
      <c r="AS6" s="80" t="s">
        <v>63</v>
      </c>
      <c r="AT6" s="61"/>
      <c r="AU6" s="27"/>
      <c r="AV6" s="27"/>
      <c r="AW6" s="27"/>
    </row>
    <row r="7" spans="2:49" ht="13.5" customHeight="1" x14ac:dyDescent="0.2">
      <c r="B7" s="2" t="s">
        <v>2</v>
      </c>
      <c r="C7" s="2" t="s">
        <v>3</v>
      </c>
      <c r="E7" s="23">
        <v>10.9</v>
      </c>
      <c r="G7" s="9">
        <f>AVERAGE($E$7:$E$8)</f>
        <v>11.2</v>
      </c>
      <c r="I7" s="9">
        <f>AVERAGE($E$7,$E$9,$E$11)</f>
        <v>11.833333333333334</v>
      </c>
      <c r="K7" s="9">
        <f>AVERAGE($E$7:$E$12)</f>
        <v>12.033333333333331</v>
      </c>
      <c r="L7" s="9"/>
      <c r="M7" s="9">
        <f>G7-K7</f>
        <v>-0.83333333333333215</v>
      </c>
      <c r="N7" s="9"/>
      <c r="O7" s="9">
        <f>I7-K7</f>
        <v>-0.19999999999999751</v>
      </c>
      <c r="P7" s="9">
        <f>E7-(K7+M7+O7)</f>
        <v>-0.10000000000000142</v>
      </c>
      <c r="Q7" s="4"/>
      <c r="R7" s="6">
        <f>K7+M7+O7+P7</f>
        <v>10.9</v>
      </c>
      <c r="S7" s="4"/>
      <c r="T7" s="2" t="s">
        <v>2</v>
      </c>
      <c r="U7" s="2" t="s">
        <v>3</v>
      </c>
      <c r="W7" s="23">
        <v>10.9</v>
      </c>
      <c r="Y7" s="9">
        <f>E7-K7</f>
        <v>-1.1333333333333311</v>
      </c>
      <c r="Z7" s="9"/>
      <c r="AA7" s="10">
        <v>-0.83333333333333215</v>
      </c>
      <c r="AB7" s="10"/>
      <c r="AC7" s="10">
        <v>-0.19999999999999751</v>
      </c>
      <c r="AD7" s="10"/>
      <c r="AE7" s="9">
        <v>-0.10000000000000142</v>
      </c>
      <c r="AF7" s="9"/>
      <c r="AI7" s="45" t="s">
        <v>26</v>
      </c>
      <c r="AJ7" s="46">
        <v>2</v>
      </c>
      <c r="AK7" s="16">
        <v>2.2433333333333363</v>
      </c>
      <c r="AL7" s="16">
        <f>AK7/AJ7</f>
        <v>1.1216666666666681</v>
      </c>
      <c r="AM7" s="16">
        <f>AL7/$AL$9</f>
        <v>32.047619047619314</v>
      </c>
      <c r="AN7" s="16">
        <f>_xlfn.F.DIST.RT(AM7,AJ7,$AJ$9)</f>
        <v>3.0259365994236065E-2</v>
      </c>
      <c r="AO7" s="3" t="s">
        <v>33</v>
      </c>
      <c r="AQ7" s="20"/>
      <c r="AR7" s="1" t="s">
        <v>56</v>
      </c>
      <c r="AS7" s="1" t="s">
        <v>37</v>
      </c>
      <c r="AT7" s="60" t="s">
        <v>38</v>
      </c>
      <c r="AU7" s="40" t="s">
        <v>40</v>
      </c>
      <c r="AV7" s="1" t="s">
        <v>42</v>
      </c>
      <c r="AW7" s="1" t="s">
        <v>43</v>
      </c>
    </row>
    <row r="8" spans="2:49" ht="13.5" customHeight="1" x14ac:dyDescent="0.2">
      <c r="B8" s="2" t="s">
        <v>2</v>
      </c>
      <c r="C8" s="2" t="s">
        <v>4</v>
      </c>
      <c r="E8" s="22">
        <v>11.5</v>
      </c>
      <c r="G8" s="9">
        <f>AVERAGE($E$7:$E$8)</f>
        <v>11.2</v>
      </c>
      <c r="I8" s="12">
        <f>AVERAGE($E$8,$E$10,$E$12)</f>
        <v>12.233333333333334</v>
      </c>
      <c r="K8" s="9">
        <f t="shared" ref="K8:K12" si="0">AVERAGE($E$7:$E$12)</f>
        <v>12.033333333333331</v>
      </c>
      <c r="L8" s="9"/>
      <c r="M8" s="9">
        <f>G8-K8</f>
        <v>-0.83333333333333215</v>
      </c>
      <c r="N8" s="9"/>
      <c r="O8" s="12">
        <f>I8-K8</f>
        <v>0.20000000000000284</v>
      </c>
      <c r="P8" s="9">
        <f>E8-(K8+M8+O8)</f>
        <v>9.9999999999997868E-2</v>
      </c>
      <c r="Q8" s="4"/>
      <c r="R8" s="6">
        <f t="shared" ref="R8:R12" si="1">K8+M8+O8+P8</f>
        <v>11.5</v>
      </c>
      <c r="S8" s="5"/>
      <c r="T8" s="2" t="s">
        <v>2</v>
      </c>
      <c r="U8" s="2" t="s">
        <v>4</v>
      </c>
      <c r="W8" s="22">
        <v>11.5</v>
      </c>
      <c r="Y8" s="9">
        <f>E8-K8</f>
        <v>-0.53333333333333144</v>
      </c>
      <c r="Z8" s="9"/>
      <c r="AA8" s="10">
        <v>-0.83333333333333215</v>
      </c>
      <c r="AB8" s="10"/>
      <c r="AC8" s="10">
        <v>0.20000000000000284</v>
      </c>
      <c r="AD8" s="10"/>
      <c r="AE8" s="9">
        <v>9.9999999999997868E-2</v>
      </c>
      <c r="AF8" s="9"/>
      <c r="AI8" s="45" t="s">
        <v>27</v>
      </c>
      <c r="AJ8" s="46">
        <v>1</v>
      </c>
      <c r="AK8" s="16">
        <v>0.24000000000000046</v>
      </c>
      <c r="AL8" s="16">
        <f t="shared" ref="AL8:AL9" si="2">AK8/AJ8</f>
        <v>0.24000000000000046</v>
      </c>
      <c r="AM8" s="16">
        <f>AL8/$AL$9</f>
        <v>6.8571428571429189</v>
      </c>
      <c r="AN8" s="16">
        <f>_xlfn.F.DIST.RT(AM8,AJ8,$AJ$9)</f>
        <v>0.12011730987187941</v>
      </c>
      <c r="AO8" s="3" t="s">
        <v>34</v>
      </c>
      <c r="AQ8" s="22" t="s">
        <v>44</v>
      </c>
      <c r="AR8" s="51">
        <v>11.2</v>
      </c>
      <c r="AS8" s="54">
        <v>2</v>
      </c>
      <c r="AT8" s="55">
        <f>$AT$15/AS8</f>
        <v>1.7500000000000002E-2</v>
      </c>
      <c r="AU8" s="55">
        <f t="shared" ref="AU8:AU14" si="3">SQRT(AT8)</f>
        <v>0.13228756555322954</v>
      </c>
      <c r="AV8" s="51">
        <f t="shared" ref="AV8:AV14" si="4">AR8-$AV$15*AU8</f>
        <v>10.630812544960484</v>
      </c>
      <c r="AW8" s="51">
        <f t="shared" ref="AW8:AW14" si="5">AR8+$AV$15*AU8</f>
        <v>11.769187455039514</v>
      </c>
    </row>
    <row r="9" spans="2:49" ht="13.5" customHeight="1" x14ac:dyDescent="0.2">
      <c r="B9" s="2" t="s">
        <v>5</v>
      </c>
      <c r="C9" s="2" t="s">
        <v>3</v>
      </c>
      <c r="E9" s="22">
        <v>12.4</v>
      </c>
      <c r="G9" s="12">
        <f>AVERAGE($E$9:$E$10)</f>
        <v>12.65</v>
      </c>
      <c r="I9" s="9">
        <f>AVERAGE($E$7,$E$9,$E$11)</f>
        <v>11.833333333333334</v>
      </c>
      <c r="K9" s="9">
        <f t="shared" si="0"/>
        <v>12.033333333333331</v>
      </c>
      <c r="L9" s="9"/>
      <c r="M9" s="12">
        <f t="shared" ref="M9:M12" si="6">G9-K9</f>
        <v>0.61666666666666892</v>
      </c>
      <c r="N9" s="5"/>
      <c r="O9" s="9">
        <f t="shared" ref="O9:O12" si="7">I9-K9</f>
        <v>-0.19999999999999751</v>
      </c>
      <c r="P9" s="9">
        <f t="shared" ref="P9:P11" si="8">E9-(K9+M9+O9)</f>
        <v>-5.0000000000002487E-2</v>
      </c>
      <c r="Q9" s="4"/>
      <c r="R9" s="6">
        <f t="shared" si="1"/>
        <v>12.4</v>
      </c>
      <c r="S9" s="4"/>
      <c r="T9" s="2" t="s">
        <v>5</v>
      </c>
      <c r="U9" s="2" t="s">
        <v>3</v>
      </c>
      <c r="W9" s="22">
        <v>12.4</v>
      </c>
      <c r="Y9" s="9">
        <f t="shared" ref="Y9:Y12" si="9">E9-K9</f>
        <v>0.36666666666666892</v>
      </c>
      <c r="Z9" s="9"/>
      <c r="AA9" s="10">
        <v>0.61666666666666892</v>
      </c>
      <c r="AB9" s="7"/>
      <c r="AC9" s="10">
        <v>-0.19999999999999751</v>
      </c>
      <c r="AD9" s="10"/>
      <c r="AE9" s="9">
        <v>-5.0000000000002487E-2</v>
      </c>
      <c r="AF9" s="9"/>
      <c r="AI9" s="47" t="s">
        <v>24</v>
      </c>
      <c r="AJ9" s="48">
        <v>2</v>
      </c>
      <c r="AK9" s="49">
        <v>6.9999999999999507E-2</v>
      </c>
      <c r="AL9" s="16">
        <f t="shared" si="2"/>
        <v>3.4999999999999754E-2</v>
      </c>
      <c r="AM9" s="16"/>
      <c r="AN9" s="16"/>
      <c r="AQ9" s="22" t="s">
        <v>5</v>
      </c>
      <c r="AR9" s="51">
        <v>12.65</v>
      </c>
      <c r="AS9" s="54">
        <v>2</v>
      </c>
      <c r="AT9" s="55">
        <f>$AT$15/AS9</f>
        <v>1.7500000000000002E-2</v>
      </c>
      <c r="AU9" s="55">
        <f t="shared" si="3"/>
        <v>0.13228756555322954</v>
      </c>
      <c r="AV9" s="51">
        <f t="shared" si="4"/>
        <v>12.080812544960486</v>
      </c>
      <c r="AW9" s="51">
        <f t="shared" si="5"/>
        <v>13.219187455039515</v>
      </c>
    </row>
    <row r="10" spans="2:49" ht="13.5" customHeight="1" x14ac:dyDescent="0.2">
      <c r="B10" s="2" t="s">
        <v>5</v>
      </c>
      <c r="C10" s="2" t="s">
        <v>4</v>
      </c>
      <c r="E10" s="22">
        <v>12.9</v>
      </c>
      <c r="G10" s="12">
        <f>AVERAGE($E$9:$E$10)</f>
        <v>12.65</v>
      </c>
      <c r="I10" s="12">
        <f>AVERAGE($E$8,$E$10,$E$12)</f>
        <v>12.233333333333334</v>
      </c>
      <c r="K10" s="9">
        <f t="shared" si="0"/>
        <v>12.033333333333331</v>
      </c>
      <c r="L10" s="9"/>
      <c r="M10" s="12">
        <f t="shared" si="6"/>
        <v>0.61666666666666892</v>
      </c>
      <c r="N10" s="5"/>
      <c r="O10" s="12">
        <f t="shared" si="7"/>
        <v>0.20000000000000284</v>
      </c>
      <c r="P10" s="9">
        <f t="shared" si="8"/>
        <v>4.9999999999997158E-2</v>
      </c>
      <c r="Q10" s="4"/>
      <c r="R10" s="6">
        <f t="shared" si="1"/>
        <v>12.9</v>
      </c>
      <c r="S10" s="5"/>
      <c r="T10" s="2" t="s">
        <v>5</v>
      </c>
      <c r="U10" s="2" t="s">
        <v>4</v>
      </c>
      <c r="W10" s="22">
        <v>12.9</v>
      </c>
      <c r="Y10" s="9">
        <f t="shared" si="9"/>
        <v>0.86666666666666892</v>
      </c>
      <c r="Z10" s="9"/>
      <c r="AA10" s="10">
        <v>0.61666666666666892</v>
      </c>
      <c r="AB10" s="7"/>
      <c r="AC10" s="10">
        <v>0.20000000000000284</v>
      </c>
      <c r="AD10" s="10"/>
      <c r="AE10" s="9">
        <v>4.9999999999997158E-2</v>
      </c>
      <c r="AF10" s="9"/>
      <c r="AI10" s="42" t="s">
        <v>25</v>
      </c>
      <c r="AJ10" s="43">
        <v>5</v>
      </c>
      <c r="AK10" s="44">
        <v>2.5533333333333363</v>
      </c>
      <c r="AL10" s="44"/>
      <c r="AM10" s="44"/>
      <c r="AN10" s="18"/>
      <c r="AO10" s="18"/>
      <c r="AQ10" s="1" t="s">
        <v>6</v>
      </c>
      <c r="AR10" s="50">
        <v>12.25</v>
      </c>
      <c r="AS10" s="56">
        <v>2</v>
      </c>
      <c r="AT10" s="57">
        <f>$AT$15/AS10</f>
        <v>1.7500000000000002E-2</v>
      </c>
      <c r="AU10" s="57">
        <f t="shared" si="3"/>
        <v>0.13228756555322954</v>
      </c>
      <c r="AV10" s="50">
        <f t="shared" si="4"/>
        <v>11.680812544960485</v>
      </c>
      <c r="AW10" s="50">
        <f t="shared" si="5"/>
        <v>12.819187455039515</v>
      </c>
    </row>
    <row r="11" spans="2:49" ht="13.5" customHeight="1" x14ac:dyDescent="0.2">
      <c r="B11" s="2" t="s">
        <v>6</v>
      </c>
      <c r="C11" s="2" t="s">
        <v>3</v>
      </c>
      <c r="E11" s="22">
        <v>12.2</v>
      </c>
      <c r="G11" s="9">
        <f>AVERAGE($E$11:$E$12)</f>
        <v>12.25</v>
      </c>
      <c r="I11" s="9">
        <f>AVERAGE($E$7,$E$9,$E$11)</f>
        <v>11.833333333333334</v>
      </c>
      <c r="K11" s="9">
        <f t="shared" si="0"/>
        <v>12.033333333333331</v>
      </c>
      <c r="L11" s="9"/>
      <c r="M11" s="9">
        <f t="shared" si="6"/>
        <v>0.21666666666666856</v>
      </c>
      <c r="N11" s="9"/>
      <c r="O11" s="9">
        <f t="shared" si="7"/>
        <v>-0.19999999999999751</v>
      </c>
      <c r="P11" s="9">
        <f t="shared" si="8"/>
        <v>0.1499999999999968</v>
      </c>
      <c r="Q11" s="4"/>
      <c r="R11" s="6">
        <f t="shared" si="1"/>
        <v>12.2</v>
      </c>
      <c r="S11" s="4"/>
      <c r="T11" s="2" t="s">
        <v>6</v>
      </c>
      <c r="U11" s="2" t="s">
        <v>3</v>
      </c>
      <c r="W11" s="22">
        <v>12.2</v>
      </c>
      <c r="Y11" s="9">
        <f t="shared" si="9"/>
        <v>0.16666666666666785</v>
      </c>
      <c r="Z11" s="9"/>
      <c r="AA11" s="10">
        <v>0.21666666666666856</v>
      </c>
      <c r="AB11" s="10"/>
      <c r="AC11" s="10">
        <v>-0.19999999999999751</v>
      </c>
      <c r="AD11" s="10"/>
      <c r="AE11" s="9">
        <v>0.1499999999999968</v>
      </c>
      <c r="AF11" s="9"/>
      <c r="AQ11" s="17" t="s">
        <v>53</v>
      </c>
      <c r="AR11" s="36">
        <v>1.45</v>
      </c>
      <c r="AS11" s="67">
        <v>1</v>
      </c>
      <c r="AT11" s="65">
        <v>3.5000000000000003E-2</v>
      </c>
      <c r="AU11" s="57">
        <f t="shared" si="3"/>
        <v>0.18708286933869708</v>
      </c>
      <c r="AV11" s="50">
        <f t="shared" si="4"/>
        <v>0.64504738155049268</v>
      </c>
      <c r="AW11" s="50">
        <f t="shared" si="5"/>
        <v>2.254952618449507</v>
      </c>
    </row>
    <row r="12" spans="2:49" ht="13.5" customHeight="1" x14ac:dyDescent="0.2">
      <c r="B12" s="1" t="s">
        <v>6</v>
      </c>
      <c r="C12" s="1" t="s">
        <v>4</v>
      </c>
      <c r="D12" s="20"/>
      <c r="E12" s="1">
        <v>12.3</v>
      </c>
      <c r="F12" s="20"/>
      <c r="G12" s="13">
        <f>AVERAGE($E$11:$E$12)</f>
        <v>12.25</v>
      </c>
      <c r="H12" s="20"/>
      <c r="I12" s="15">
        <f>AVERAGE($E$8,$E$10,$E$12)</f>
        <v>12.233333333333334</v>
      </c>
      <c r="J12" s="20"/>
      <c r="K12" s="13">
        <f t="shared" si="0"/>
        <v>12.033333333333331</v>
      </c>
      <c r="L12" s="13"/>
      <c r="M12" s="13">
        <f t="shared" si="6"/>
        <v>0.21666666666666856</v>
      </c>
      <c r="N12" s="13"/>
      <c r="O12" s="15">
        <f t="shared" si="7"/>
        <v>0.20000000000000284</v>
      </c>
      <c r="P12" s="13">
        <f>E12-(K12+M12+O12)</f>
        <v>-0.15000000000000213</v>
      </c>
      <c r="Q12" s="8"/>
      <c r="R12" s="14">
        <f t="shared" si="1"/>
        <v>12.3</v>
      </c>
      <c r="S12" s="5"/>
      <c r="T12" s="22" t="s">
        <v>6</v>
      </c>
      <c r="U12" s="22" t="s">
        <v>4</v>
      </c>
      <c r="V12" s="24"/>
      <c r="W12" s="22">
        <v>12.3</v>
      </c>
      <c r="X12" s="24"/>
      <c r="Y12" s="16">
        <f t="shared" si="9"/>
        <v>0.26666666666666927</v>
      </c>
      <c r="Z12" s="16"/>
      <c r="AA12" s="25">
        <v>0.21666666666666856</v>
      </c>
      <c r="AB12" s="25"/>
      <c r="AC12" s="25">
        <v>0.20000000000000284</v>
      </c>
      <c r="AD12" s="25"/>
      <c r="AE12" s="16">
        <v>-0.15000000000000213</v>
      </c>
      <c r="AF12" s="16"/>
      <c r="AQ12" s="22" t="s">
        <v>3</v>
      </c>
      <c r="AR12" s="51">
        <v>11.833333333333334</v>
      </c>
      <c r="AS12" s="54">
        <v>3</v>
      </c>
      <c r="AT12" s="55">
        <f>$AT$15/AS12</f>
        <v>1.1666666666666667E-2</v>
      </c>
      <c r="AU12" s="55">
        <f t="shared" si="3"/>
        <v>0.10801234497346433</v>
      </c>
      <c r="AV12" s="51">
        <f t="shared" si="4"/>
        <v>11.368593722386617</v>
      </c>
      <c r="AW12" s="51">
        <f t="shared" si="5"/>
        <v>12.298072944280051</v>
      </c>
    </row>
    <row r="13" spans="2:49" ht="13.5" customHeight="1" x14ac:dyDescent="0.2">
      <c r="K13" s="4"/>
      <c r="L13" s="4"/>
      <c r="M13" s="4"/>
      <c r="N13" s="4"/>
      <c r="O13" s="4"/>
      <c r="Q13" s="4"/>
      <c r="R13" s="39" t="s">
        <v>15</v>
      </c>
      <c r="S13" s="4"/>
      <c r="T13" s="26"/>
      <c r="U13" s="27"/>
      <c r="V13" s="27"/>
      <c r="W13" s="27" t="s">
        <v>11</v>
      </c>
      <c r="X13" s="27"/>
      <c r="Y13" s="28">
        <f>SUMSQ(Y7:Y12)</f>
        <v>2.5533333333333337</v>
      </c>
      <c r="Z13" s="28"/>
      <c r="AA13" s="44">
        <f>SUMSQ(AA7:AA12)</f>
        <v>2.2433333333333363</v>
      </c>
      <c r="AB13" s="53" t="s">
        <v>35</v>
      </c>
      <c r="AC13" s="44">
        <f>SUMSQ(AC7:AC12)</f>
        <v>0.24000000000000046</v>
      </c>
      <c r="AD13" s="53" t="s">
        <v>35</v>
      </c>
      <c r="AE13" s="44">
        <f>SUMSQ(AE7:AE12)</f>
        <v>6.9999999999999507E-2</v>
      </c>
      <c r="AF13" s="44" t="s">
        <v>36</v>
      </c>
      <c r="AG13" s="44">
        <f>AA13+AC13+AE13</f>
        <v>2.5533333333333363</v>
      </c>
      <c r="AL13" s="3">
        <f>SQRT(AL9)</f>
        <v>0.18708286933869642</v>
      </c>
      <c r="AQ13" s="1" t="s">
        <v>4</v>
      </c>
      <c r="AR13" s="50">
        <v>12.233333333333334</v>
      </c>
      <c r="AS13" s="56">
        <v>3</v>
      </c>
      <c r="AT13" s="57">
        <f>$AT$15/AS13</f>
        <v>1.1666666666666667E-2</v>
      </c>
      <c r="AU13" s="57">
        <f t="shared" si="3"/>
        <v>0.10801234497346433</v>
      </c>
      <c r="AV13" s="50">
        <f t="shared" si="4"/>
        <v>11.768593722386617</v>
      </c>
      <c r="AW13" s="50">
        <f t="shared" si="5"/>
        <v>12.698072944280051</v>
      </c>
    </row>
    <row r="14" spans="2:49" ht="13.5" customHeight="1" x14ac:dyDescent="0.2">
      <c r="K14" s="6"/>
      <c r="L14" s="6"/>
      <c r="M14" s="6"/>
      <c r="N14" s="6"/>
      <c r="O14" s="6"/>
      <c r="P14" s="6"/>
      <c r="Q14" s="6"/>
      <c r="R14" s="6"/>
      <c r="S14" s="5"/>
      <c r="T14" s="8"/>
      <c r="U14" s="20"/>
      <c r="V14" s="20"/>
      <c r="W14" s="20"/>
      <c r="X14" s="20"/>
      <c r="Y14" s="1" t="s">
        <v>8</v>
      </c>
      <c r="Z14" s="20"/>
      <c r="AA14" s="1" t="s">
        <v>9</v>
      </c>
      <c r="AB14" s="20"/>
      <c r="AC14" s="1" t="s">
        <v>10</v>
      </c>
      <c r="AD14" s="1"/>
      <c r="AE14" s="40" t="s">
        <v>22</v>
      </c>
      <c r="AF14" s="40"/>
      <c r="AG14" s="1" t="s">
        <v>16</v>
      </c>
      <c r="AL14" s="3">
        <f>AL13/SQRT(2)</f>
        <v>0.13228756555322907</v>
      </c>
      <c r="AQ14" s="17" t="s">
        <v>54</v>
      </c>
      <c r="AR14" s="36">
        <v>0.4</v>
      </c>
      <c r="AS14" s="68">
        <v>1.5</v>
      </c>
      <c r="AT14" s="65">
        <f>$AT$15/AS14</f>
        <v>2.3333333333333334E-2</v>
      </c>
      <c r="AU14" s="65">
        <f t="shared" si="3"/>
        <v>0.15275252316519466</v>
      </c>
      <c r="AV14" s="36">
        <f t="shared" si="4"/>
        <v>-0.25724106077284303</v>
      </c>
      <c r="AW14" s="36">
        <f t="shared" si="5"/>
        <v>1.0572410607728431</v>
      </c>
    </row>
    <row r="15" spans="2:49" ht="13.5" customHeight="1" x14ac:dyDescent="0.2">
      <c r="S15" s="4"/>
      <c r="T15" s="4"/>
      <c r="Y15" s="22"/>
      <c r="Z15" s="24"/>
      <c r="AA15" s="22"/>
      <c r="AB15" s="24"/>
      <c r="AC15" s="22"/>
      <c r="AD15" s="22"/>
      <c r="AE15" s="52"/>
      <c r="AF15" s="52"/>
      <c r="AL15" s="3">
        <f>AL13/SQRT(3)</f>
        <v>0.10801234497346397</v>
      </c>
      <c r="AR15" s="51"/>
      <c r="AS15" s="51" t="s">
        <v>39</v>
      </c>
      <c r="AT15" s="62">
        <v>3.5000000000000003E-2</v>
      </c>
      <c r="AU15" s="51" t="s">
        <v>41</v>
      </c>
      <c r="AV15" s="55">
        <f>_xlfn.T.INV.2T(0.05,2)</f>
        <v>4.3026527297494637</v>
      </c>
    </row>
    <row r="16" spans="2:49" ht="13.5" customHeight="1" x14ac:dyDescent="0.2">
      <c r="Y16" s="24"/>
      <c r="Z16" s="24"/>
      <c r="AA16" s="24"/>
      <c r="AB16" s="24"/>
      <c r="AC16" s="24"/>
      <c r="AD16" s="24"/>
      <c r="AE16" s="24"/>
      <c r="AF16" s="24"/>
    </row>
    <row r="17" spans="16:16" ht="13.5" customHeight="1" x14ac:dyDescent="0.2"/>
    <row r="18" spans="16:16" ht="13.5" customHeight="1" x14ac:dyDescent="0.2"/>
    <row r="19" spans="16:16" ht="13.5" customHeight="1" x14ac:dyDescent="0.2"/>
    <row r="20" spans="16:16" ht="13.5" customHeight="1" x14ac:dyDescent="0.2">
      <c r="P20" s="11"/>
    </row>
  </sheetData>
  <phoneticPr fontId="2"/>
  <pageMargins left="0.7" right="0.7" top="0.75" bottom="0.75" header="0.3" footer="0.3"/>
  <pageSetup paperSize="9" orientation="portrait" horizontalDpi="0" verticalDpi="0" r:id="rId1"/>
  <ignoredErrors>
    <ignoredError sqref="I8:I11" formula="1"/>
  </ignoredErrors>
  <drawing r:id="rId2"/>
  <legacyDrawing r:id="rId3"/>
  <oleObjects>
    <mc:AlternateContent xmlns:mc="http://schemas.openxmlformats.org/markup-compatibility/2006">
      <mc:Choice Requires="x14">
        <oleObject progId="Equation.DSMT4" shapeId="2113" r:id="rId4">
          <objectPr defaultSize="0" autoPict="0" r:id="rId5">
            <anchor moveWithCells="1" sizeWithCells="1">
              <from>
                <xdr:col>4</xdr:col>
                <xdr:colOff>342900</xdr:colOff>
                <xdr:row>14</xdr:row>
                <xdr:rowOff>44450</xdr:rowOff>
              </from>
              <to>
                <xdr:col>13</xdr:col>
                <xdr:colOff>0</xdr:colOff>
                <xdr:row>17</xdr:row>
                <xdr:rowOff>19050</xdr:rowOff>
              </to>
            </anchor>
          </objectPr>
        </oleObject>
      </mc:Choice>
      <mc:Fallback>
        <oleObject progId="Equation.DSMT4" shapeId="2113" r:id="rId4"/>
      </mc:Fallback>
    </mc:AlternateContent>
    <mc:AlternateContent xmlns:mc="http://schemas.openxmlformats.org/markup-compatibility/2006">
      <mc:Choice Requires="x14">
        <oleObject progId="Equation.DSMT4" shapeId="2056" r:id="rId6">
          <objectPr defaultSize="0" r:id="rId7">
            <anchor moveWithCells="1">
              <from>
                <xdr:col>10</xdr:col>
                <xdr:colOff>298450</xdr:colOff>
                <xdr:row>5</xdr:row>
                <xdr:rowOff>12700</xdr:rowOff>
              </from>
              <to>
                <xdr:col>10</xdr:col>
                <xdr:colOff>476250</xdr:colOff>
                <xdr:row>6</xdr:row>
                <xdr:rowOff>25400</xdr:rowOff>
              </to>
            </anchor>
          </objectPr>
        </oleObject>
      </mc:Choice>
      <mc:Fallback>
        <oleObject progId="Equation.DSMT4" shapeId="2056" r:id="rId6"/>
      </mc:Fallback>
    </mc:AlternateContent>
    <mc:AlternateContent xmlns:mc="http://schemas.openxmlformats.org/markup-compatibility/2006">
      <mc:Choice Requires="x14">
        <oleObject progId="Equation.DSMT4" shapeId="2057" r:id="rId8">
          <objectPr defaultSize="0" autoPict="0" r:id="rId9">
            <anchor moveWithCells="1" sizeWithCells="1">
              <from>
                <xdr:col>10</xdr:col>
                <xdr:colOff>152400</xdr:colOff>
                <xdr:row>11</xdr:row>
                <xdr:rowOff>165100</xdr:rowOff>
              </from>
              <to>
                <xdr:col>15</xdr:col>
                <xdr:colOff>495300</xdr:colOff>
                <xdr:row>13</xdr:row>
                <xdr:rowOff>57150</xdr:rowOff>
              </to>
            </anchor>
          </objectPr>
        </oleObject>
      </mc:Choice>
      <mc:Fallback>
        <oleObject progId="Equation.DSMT4" shapeId="2057" r:id="rId8"/>
      </mc:Fallback>
    </mc:AlternateContent>
    <mc:AlternateContent xmlns:mc="http://schemas.openxmlformats.org/markup-compatibility/2006">
      <mc:Choice Requires="x14">
        <oleObject progId="Equation.DSMT4" shapeId="2058" r:id="rId10">
          <objectPr defaultSize="0" r:id="rId11">
            <anchor moveWithCells="1">
              <from>
                <xdr:col>6</xdr:col>
                <xdr:colOff>146050</xdr:colOff>
                <xdr:row>5</xdr:row>
                <xdr:rowOff>12700</xdr:rowOff>
              </from>
              <to>
                <xdr:col>6</xdr:col>
                <xdr:colOff>323850</xdr:colOff>
                <xdr:row>6</xdr:row>
                <xdr:rowOff>31750</xdr:rowOff>
              </to>
            </anchor>
          </objectPr>
        </oleObject>
      </mc:Choice>
      <mc:Fallback>
        <oleObject progId="Equation.DSMT4" shapeId="2058" r:id="rId10"/>
      </mc:Fallback>
    </mc:AlternateContent>
    <mc:AlternateContent xmlns:mc="http://schemas.openxmlformats.org/markup-compatibility/2006">
      <mc:Choice Requires="x14">
        <oleObject progId="Equation.DSMT4" shapeId="2059" r:id="rId12">
          <objectPr defaultSize="0" r:id="rId13">
            <anchor moveWithCells="1">
              <from>
                <xdr:col>8</xdr:col>
                <xdr:colOff>146050</xdr:colOff>
                <xdr:row>5</xdr:row>
                <xdr:rowOff>12700</xdr:rowOff>
              </from>
              <to>
                <xdr:col>8</xdr:col>
                <xdr:colOff>349250</xdr:colOff>
                <xdr:row>6</xdr:row>
                <xdr:rowOff>57150</xdr:rowOff>
              </to>
            </anchor>
          </objectPr>
        </oleObject>
      </mc:Choice>
      <mc:Fallback>
        <oleObject progId="Equation.DSMT4" shapeId="2059" r:id="rId12"/>
      </mc:Fallback>
    </mc:AlternateContent>
    <mc:AlternateContent xmlns:mc="http://schemas.openxmlformats.org/markup-compatibility/2006">
      <mc:Choice Requires="x14">
        <oleObject progId="Equation.DSMT4" shapeId="2060" r:id="rId14">
          <objectPr defaultSize="0" r:id="rId15">
            <anchor moveWithCells="1">
              <from>
                <xdr:col>12</xdr:col>
                <xdr:colOff>44450</xdr:colOff>
                <xdr:row>5</xdr:row>
                <xdr:rowOff>0</xdr:rowOff>
              </from>
              <to>
                <xdr:col>13</xdr:col>
                <xdr:colOff>19050</xdr:colOff>
                <xdr:row>6</xdr:row>
                <xdr:rowOff>38100</xdr:rowOff>
              </to>
            </anchor>
          </objectPr>
        </oleObject>
      </mc:Choice>
      <mc:Fallback>
        <oleObject progId="Equation.DSMT4" shapeId="2060" r:id="rId14"/>
      </mc:Fallback>
    </mc:AlternateContent>
    <mc:AlternateContent xmlns:mc="http://schemas.openxmlformats.org/markup-compatibility/2006">
      <mc:Choice Requires="x14">
        <oleObject progId="Equation.DSMT4" shapeId="2099" r:id="rId16">
          <objectPr defaultSize="0" autoPict="0" r:id="rId17">
            <anchor moveWithCells="1">
              <from>
                <xdr:col>13</xdr:col>
                <xdr:colOff>88900</xdr:colOff>
                <xdr:row>5</xdr:row>
                <xdr:rowOff>0</xdr:rowOff>
              </from>
              <to>
                <xdr:col>15</xdr:col>
                <xdr:colOff>19050</xdr:colOff>
                <xdr:row>6</xdr:row>
                <xdr:rowOff>44450</xdr:rowOff>
              </to>
            </anchor>
          </objectPr>
        </oleObject>
      </mc:Choice>
      <mc:Fallback>
        <oleObject progId="Equation.DSMT4" shapeId="2099" r:id="rId16"/>
      </mc:Fallback>
    </mc:AlternateContent>
    <mc:AlternateContent xmlns:mc="http://schemas.openxmlformats.org/markup-compatibility/2006">
      <mc:Choice Requires="x14">
        <oleObject progId="Equation.DSMT4" shapeId="2120" r:id="rId18">
          <objectPr defaultSize="0" r:id="rId19">
            <anchor moveWithCells="1">
              <from>
                <xdr:col>24</xdr:col>
                <xdr:colOff>12700</xdr:colOff>
                <xdr:row>5</xdr:row>
                <xdr:rowOff>0</xdr:rowOff>
              </from>
              <to>
                <xdr:col>24</xdr:col>
                <xdr:colOff>450850</xdr:colOff>
                <xdr:row>6</xdr:row>
                <xdr:rowOff>38100</xdr:rowOff>
              </to>
            </anchor>
          </objectPr>
        </oleObject>
      </mc:Choice>
      <mc:Fallback>
        <oleObject progId="Equation.DSMT4" shapeId="2120" r:id="rId18"/>
      </mc:Fallback>
    </mc:AlternateContent>
    <mc:AlternateContent xmlns:mc="http://schemas.openxmlformats.org/markup-compatibility/2006">
      <mc:Choice Requires="x14">
        <oleObject progId="Equation.DSMT4" shapeId="2122" r:id="rId20">
          <objectPr defaultSize="0" r:id="rId15">
            <anchor moveWithCells="1">
              <from>
                <xdr:col>26</xdr:col>
                <xdr:colOff>19050</xdr:colOff>
                <xdr:row>5</xdr:row>
                <xdr:rowOff>0</xdr:rowOff>
              </from>
              <to>
                <xdr:col>27</xdr:col>
                <xdr:colOff>6350</xdr:colOff>
                <xdr:row>6</xdr:row>
                <xdr:rowOff>38100</xdr:rowOff>
              </to>
            </anchor>
          </objectPr>
        </oleObject>
      </mc:Choice>
      <mc:Fallback>
        <oleObject progId="Equation.DSMT4" shapeId="2122" r:id="rId20"/>
      </mc:Fallback>
    </mc:AlternateContent>
    <mc:AlternateContent xmlns:mc="http://schemas.openxmlformats.org/markup-compatibility/2006">
      <mc:Choice Requires="x14">
        <oleObject progId="Equation.DSMT4" shapeId="2124" r:id="rId21">
          <objectPr defaultSize="0" autoPict="0" r:id="rId17">
            <anchor moveWithCells="1">
              <from>
                <xdr:col>28</xdr:col>
                <xdr:colOff>0</xdr:colOff>
                <xdr:row>5</xdr:row>
                <xdr:rowOff>6350</xdr:rowOff>
              </from>
              <to>
                <xdr:col>28</xdr:col>
                <xdr:colOff>444500</xdr:colOff>
                <xdr:row>6</xdr:row>
                <xdr:rowOff>38100</xdr:rowOff>
              </to>
            </anchor>
          </objectPr>
        </oleObject>
      </mc:Choice>
      <mc:Fallback>
        <oleObject progId="Equation.DSMT4" shapeId="2124" r:id="rId21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3B354-735A-43F6-9F93-E1D4FD862096}">
  <dimension ref="B2:Q20"/>
  <sheetViews>
    <sheetView workbookViewId="0"/>
  </sheetViews>
  <sheetFormatPr defaultRowHeight="14" x14ac:dyDescent="0.2"/>
  <cols>
    <col min="1" max="3" width="8.7265625" style="3"/>
    <col min="4" max="6" width="7.54296875" style="3" customWidth="1"/>
    <col min="7" max="8" width="8.7265625" style="3"/>
    <col min="9" max="10" width="7.1796875" style="3" customWidth="1"/>
    <col min="11" max="11" width="7.1796875" style="11" customWidth="1"/>
    <col min="12" max="14" width="7.1796875" style="3" customWidth="1"/>
    <col min="15" max="15" width="8.7265625" style="3"/>
    <col min="16" max="16" width="7.7265625" style="3" customWidth="1"/>
    <col min="17" max="16384" width="8.7265625" style="3"/>
  </cols>
  <sheetData>
    <row r="2" spans="2:17" ht="13" customHeight="1" x14ac:dyDescent="0.2"/>
    <row r="3" spans="2:17" ht="13" customHeight="1" x14ac:dyDescent="0.2"/>
    <row r="4" spans="2:17" ht="13" customHeight="1" x14ac:dyDescent="0.2">
      <c r="C4" s="81" t="s">
        <v>69</v>
      </c>
    </row>
    <row r="5" spans="2:17" ht="13" customHeight="1" x14ac:dyDescent="0.2">
      <c r="H5" s="38"/>
      <c r="I5" s="18"/>
      <c r="J5" s="18"/>
      <c r="K5" s="66"/>
      <c r="L5" s="23" t="s">
        <v>57</v>
      </c>
      <c r="M5" s="23" t="s">
        <v>58</v>
      </c>
      <c r="N5" s="27"/>
      <c r="O5" s="27"/>
      <c r="P5" s="27"/>
      <c r="Q5" s="27"/>
    </row>
    <row r="6" spans="2:17" ht="13" customHeight="1" x14ac:dyDescent="0.2">
      <c r="B6" s="29"/>
      <c r="C6" s="17" t="s">
        <v>3</v>
      </c>
      <c r="D6" s="30" t="s">
        <v>4</v>
      </c>
      <c r="E6" s="17" t="s">
        <v>12</v>
      </c>
      <c r="F6" s="73" t="s">
        <v>60</v>
      </c>
      <c r="H6" s="50"/>
      <c r="I6" s="59" t="s">
        <v>48</v>
      </c>
      <c r="J6" s="40" t="s">
        <v>49</v>
      </c>
      <c r="K6" s="40" t="s">
        <v>50</v>
      </c>
      <c r="L6" s="40" t="s">
        <v>51</v>
      </c>
      <c r="M6" s="1" t="s">
        <v>37</v>
      </c>
      <c r="N6" s="60" t="s">
        <v>38</v>
      </c>
      <c r="O6" s="40" t="s">
        <v>40</v>
      </c>
      <c r="P6" s="1" t="s">
        <v>42</v>
      </c>
      <c r="Q6" s="1" t="s">
        <v>43</v>
      </c>
    </row>
    <row r="7" spans="2:17" ht="13" customHeight="1" x14ac:dyDescent="0.2">
      <c r="B7" s="31" t="s">
        <v>2</v>
      </c>
      <c r="C7" s="32">
        <v>10.9</v>
      </c>
      <c r="D7" s="69">
        <v>11.5</v>
      </c>
      <c r="E7" s="34">
        <v>11.2</v>
      </c>
      <c r="F7" s="34">
        <f>E7-$E$13</f>
        <v>-0.83333333333333215</v>
      </c>
      <c r="H7" s="22" t="s">
        <v>45</v>
      </c>
      <c r="I7" s="51">
        <v>12.033333333333331</v>
      </c>
      <c r="J7" s="51">
        <v>-0.83333333333333215</v>
      </c>
      <c r="K7" s="51">
        <v>-0.19999999999999751</v>
      </c>
      <c r="L7" s="58">
        <f>SUM(I7:K7)</f>
        <v>11.000000000000002</v>
      </c>
      <c r="M7" s="82">
        <v>1.5</v>
      </c>
      <c r="N7" s="55">
        <f>平方和の分解!$AT$15/M7</f>
        <v>2.3333333333333334E-2</v>
      </c>
      <c r="O7" s="55">
        <f t="shared" ref="O7:O9" si="0">SQRT(N7)</f>
        <v>0.15275252316519466</v>
      </c>
      <c r="P7" s="51">
        <f>L7-$P$10*O7</f>
        <v>10.342758939227158</v>
      </c>
      <c r="Q7" s="51">
        <f>L7+$P$10*O7</f>
        <v>11.657241060772845</v>
      </c>
    </row>
    <row r="8" spans="2:17" ht="13" customHeight="1" x14ac:dyDescent="0.2">
      <c r="B8" s="86" t="s">
        <v>52</v>
      </c>
      <c r="C8" s="50">
        <f>$E$13+C$14+$F7</f>
        <v>11.000000000000002</v>
      </c>
      <c r="D8" s="70">
        <f>$E$13+D$14+$F7</f>
        <v>11.400000000000002</v>
      </c>
      <c r="E8" s="50"/>
      <c r="F8" s="50"/>
      <c r="H8" s="1" t="s">
        <v>46</v>
      </c>
      <c r="I8" s="50">
        <v>12.033333333333331</v>
      </c>
      <c r="J8" s="63">
        <v>0.61666666666666892</v>
      </c>
      <c r="K8" s="63">
        <v>0.20000000000000284</v>
      </c>
      <c r="L8" s="64">
        <f>SUM(I8:K8)</f>
        <v>12.850000000000003</v>
      </c>
      <c r="M8" s="83">
        <v>1.5</v>
      </c>
      <c r="N8" s="57">
        <f>平方和の分解!$AT$15/M8</f>
        <v>2.3333333333333334E-2</v>
      </c>
      <c r="O8" s="57">
        <f t="shared" si="0"/>
        <v>0.15275252316519466</v>
      </c>
      <c r="P8" s="50">
        <f>L8-$P$10*O8</f>
        <v>12.19275893922716</v>
      </c>
      <c r="Q8" s="50">
        <f>L8+$P$10*O8</f>
        <v>13.507241060772847</v>
      </c>
    </row>
    <row r="9" spans="2:17" ht="13" customHeight="1" x14ac:dyDescent="0.2">
      <c r="B9" s="35" t="s">
        <v>5</v>
      </c>
      <c r="C9" s="32">
        <v>12.4</v>
      </c>
      <c r="D9" s="33">
        <v>12.9</v>
      </c>
      <c r="E9" s="34">
        <v>12.65</v>
      </c>
      <c r="F9" s="34">
        <f>E9-$E$13</f>
        <v>0.61666666666666892</v>
      </c>
      <c r="H9" s="17" t="s">
        <v>47</v>
      </c>
      <c r="I9" s="36">
        <f>I8-I7</f>
        <v>0</v>
      </c>
      <c r="J9" s="36">
        <f t="shared" ref="J9:L9" si="1">J8-J7</f>
        <v>1.4500000000000011</v>
      </c>
      <c r="K9" s="36">
        <f t="shared" si="1"/>
        <v>0.40000000000000036</v>
      </c>
      <c r="L9" s="36">
        <f t="shared" si="1"/>
        <v>1.8500000000000014</v>
      </c>
      <c r="M9" s="84">
        <v>0.6</v>
      </c>
      <c r="N9" s="65">
        <f>平方和の分解!$AT$15/M9</f>
        <v>5.8333333333333341E-2</v>
      </c>
      <c r="O9" s="65">
        <f t="shared" si="0"/>
        <v>0.241522945769824</v>
      </c>
      <c r="P9" s="36">
        <f>L9-$P$10*O9</f>
        <v>0.81081063808633647</v>
      </c>
      <c r="Q9" s="36">
        <f>L9+$P$10*O9</f>
        <v>2.8891893619136662</v>
      </c>
    </row>
    <row r="10" spans="2:17" ht="13" customHeight="1" x14ac:dyDescent="0.2">
      <c r="B10" s="86" t="s">
        <v>52</v>
      </c>
      <c r="C10" s="50">
        <f>$E$13+C$14+$F9</f>
        <v>12.450000000000003</v>
      </c>
      <c r="D10" s="70">
        <f>$E$13+D$14+$F9</f>
        <v>12.850000000000003</v>
      </c>
      <c r="E10" s="50"/>
      <c r="F10" s="50"/>
      <c r="H10" s="24"/>
      <c r="I10" s="24"/>
      <c r="J10" s="24"/>
      <c r="L10" s="51"/>
      <c r="M10" s="51" t="s">
        <v>39</v>
      </c>
      <c r="N10" s="62">
        <v>3.5000000000000003E-2</v>
      </c>
      <c r="O10" s="51" t="s">
        <v>41</v>
      </c>
      <c r="P10" s="62">
        <f>_xlfn.T.INV.2T(0.05,2)</f>
        <v>4.3026527297494637</v>
      </c>
    </row>
    <row r="11" spans="2:17" ht="13" customHeight="1" x14ac:dyDescent="0.2">
      <c r="B11" s="35" t="s">
        <v>6</v>
      </c>
      <c r="C11" s="32">
        <v>12.2</v>
      </c>
      <c r="D11" s="33">
        <v>12.3</v>
      </c>
      <c r="E11" s="34">
        <v>12.25</v>
      </c>
      <c r="F11" s="34">
        <f>E11-$E$13</f>
        <v>0.21666666666666856</v>
      </c>
    </row>
    <row r="12" spans="2:17" ht="13" customHeight="1" x14ac:dyDescent="0.2">
      <c r="B12" s="79" t="s">
        <v>52</v>
      </c>
      <c r="C12" s="50">
        <f>$E$13+C$14+$F11</f>
        <v>12.050000000000002</v>
      </c>
      <c r="D12" s="70">
        <f>$E$13+D$14+$F11</f>
        <v>12.450000000000003</v>
      </c>
      <c r="E12" s="34"/>
      <c r="F12" s="50"/>
      <c r="P12" s="24"/>
    </row>
    <row r="13" spans="2:17" ht="13" customHeight="1" x14ac:dyDescent="0.2">
      <c r="B13" s="31" t="s">
        <v>12</v>
      </c>
      <c r="C13" s="38">
        <v>11.833333333333334</v>
      </c>
      <c r="D13" s="71">
        <v>12.233333333333334</v>
      </c>
      <c r="E13" s="38">
        <v>12.033333333333331</v>
      </c>
      <c r="F13" s="51"/>
      <c r="P13" s="24"/>
    </row>
    <row r="14" spans="2:17" ht="13" customHeight="1" x14ac:dyDescent="0.2">
      <c r="B14" s="74" t="s">
        <v>59</v>
      </c>
      <c r="C14" s="64">
        <f>C13-$E$13</f>
        <v>-0.19999999999999751</v>
      </c>
      <c r="D14" s="72">
        <f>D13-$E$13</f>
        <v>0.20000000000000284</v>
      </c>
      <c r="E14" s="20"/>
      <c r="F14" s="20"/>
      <c r="P14" s="24"/>
    </row>
    <row r="15" spans="2:17" ht="13" customHeight="1" x14ac:dyDescent="0.2">
      <c r="H15" s="51"/>
      <c r="I15" s="51"/>
      <c r="L15" s="51"/>
      <c r="M15" s="51"/>
      <c r="P15" s="24"/>
    </row>
    <row r="16" spans="2:17" ht="13" customHeight="1" x14ac:dyDescent="0.2"/>
    <row r="17" spans="11:11" ht="13" customHeight="1" x14ac:dyDescent="0.2"/>
    <row r="18" spans="11:11" ht="13" customHeight="1" x14ac:dyDescent="0.2"/>
    <row r="19" spans="11:11" ht="13" customHeight="1" x14ac:dyDescent="0.2"/>
    <row r="20" spans="11:11" ht="13" x14ac:dyDescent="0.2">
      <c r="K20" s="3"/>
    </row>
  </sheetData>
  <phoneticPr fontId="2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DSMT4" shapeId="5136" r:id="rId3">
          <objectPr defaultSize="0" r:id="rId4">
            <anchor moveWithCells="1">
              <from>
                <xdr:col>8</xdr:col>
                <xdr:colOff>139700</xdr:colOff>
                <xdr:row>4</xdr:row>
                <xdr:rowOff>12700</xdr:rowOff>
              </from>
              <to>
                <xdr:col>8</xdr:col>
                <xdr:colOff>317500</xdr:colOff>
                <xdr:row>5</xdr:row>
                <xdr:rowOff>44450</xdr:rowOff>
              </to>
            </anchor>
          </objectPr>
        </oleObject>
      </mc:Choice>
      <mc:Fallback>
        <oleObject progId="Equation.DSMT4" shapeId="5136" r:id="rId3"/>
      </mc:Fallback>
    </mc:AlternateContent>
    <mc:AlternateContent xmlns:mc="http://schemas.openxmlformats.org/markup-compatibility/2006">
      <mc:Choice Requires="x14">
        <oleObject progId="Equation.DSMT4" shapeId="5137" r:id="rId5">
          <objectPr defaultSize="0" r:id="rId6">
            <anchor moveWithCells="1">
              <from>
                <xdr:col>9</xdr:col>
                <xdr:colOff>44450</xdr:colOff>
                <xdr:row>4</xdr:row>
                <xdr:rowOff>0</xdr:rowOff>
              </from>
              <to>
                <xdr:col>9</xdr:col>
                <xdr:colOff>495300</xdr:colOff>
                <xdr:row>5</xdr:row>
                <xdr:rowOff>57150</xdr:rowOff>
              </to>
            </anchor>
          </objectPr>
        </oleObject>
      </mc:Choice>
      <mc:Fallback>
        <oleObject progId="Equation.DSMT4" shapeId="5137" r:id="rId5"/>
      </mc:Fallback>
    </mc:AlternateContent>
    <mc:AlternateContent xmlns:mc="http://schemas.openxmlformats.org/markup-compatibility/2006">
      <mc:Choice Requires="x14">
        <oleObject progId="Equation.DSMT4" shapeId="5141" r:id="rId7">
          <objectPr defaultSize="0" r:id="rId8">
            <anchor moveWithCells="1">
              <from>
                <xdr:col>10</xdr:col>
                <xdr:colOff>25400</xdr:colOff>
                <xdr:row>3</xdr:row>
                <xdr:rowOff>165100</xdr:rowOff>
              </from>
              <to>
                <xdr:col>10</xdr:col>
                <xdr:colOff>495300</xdr:colOff>
                <xdr:row>5</xdr:row>
                <xdr:rowOff>63500</xdr:rowOff>
              </to>
            </anchor>
          </objectPr>
        </oleObject>
      </mc:Choice>
      <mc:Fallback>
        <oleObject progId="Equation.DSMT4" shapeId="5141" r:id="rId7"/>
      </mc:Fallback>
    </mc:AlternateContent>
    <mc:AlternateContent xmlns:mc="http://schemas.openxmlformats.org/markup-compatibility/2006">
      <mc:Choice Requires="x14">
        <oleObject progId="Equation.DSMT4" shapeId="5149" r:id="rId9">
          <objectPr defaultSize="0" autoPict="0" r:id="rId4">
            <anchor moveWithCells="1">
              <from>
                <xdr:col>5</xdr:col>
                <xdr:colOff>114300</xdr:colOff>
                <xdr:row>12</xdr:row>
                <xdr:rowOff>171450</xdr:rowOff>
              </from>
              <to>
                <xdr:col>5</xdr:col>
                <xdr:colOff>292100</xdr:colOff>
                <xdr:row>14</xdr:row>
                <xdr:rowOff>31750</xdr:rowOff>
              </to>
            </anchor>
          </objectPr>
        </oleObject>
      </mc:Choice>
      <mc:Fallback>
        <oleObject progId="Equation.DSMT4" shapeId="5149" r:id="rId9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2元表</vt:lpstr>
      <vt:lpstr>平方和の分解</vt:lpstr>
      <vt:lpstr>組合せ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cp:lastPrinted>2022-03-05T10:27:10Z</cp:lastPrinted>
  <dcterms:created xsi:type="dcterms:W3CDTF">2022-03-05T10:10:35Z</dcterms:created>
  <dcterms:modified xsi:type="dcterms:W3CDTF">2022-04-17T04:21:20Z</dcterms:modified>
</cp:coreProperties>
</file>