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0_2023=====\P0_第11回_続高橋セミナー_繰り返し不揃い\"/>
    </mc:Choice>
  </mc:AlternateContent>
  <xr:revisionPtr revIDLastSave="0" documentId="13_ncr:1_{54B7187E-725F-46E3-9B6A-6BDD59AA5C38}" xr6:coauthVersionLast="47" xr6:coauthVersionMax="47" xr10:uidLastSave="{00000000-0000-0000-0000-000000000000}"/>
  <bookViews>
    <workbookView xWindow="2480" yWindow="1030" windowWidth="16720" windowHeight="9770" tabRatio="641" xr2:uid="{69F53993-AE83-404C-8685-20381CCA7A5A}"/>
  </bookViews>
  <sheets>
    <sheet name="繰り返し等しい平方和" sheetId="4" r:id="rId1"/>
    <sheet name="不揃い平方和" sheetId="5" r:id="rId2"/>
    <sheet name="SAS_GLM" sheetId="7" r:id="rId3"/>
    <sheet name="JMPモデルのあてはめ" sheetId="6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0" i="7" l="1"/>
  <c r="Q24" i="7" s="1"/>
  <c r="N12" i="6"/>
  <c r="L12" i="6"/>
  <c r="J12" i="6"/>
  <c r="I12" i="6"/>
  <c r="D23" i="5" l="1"/>
  <c r="K19" i="5"/>
  <c r="N19" i="5" s="1"/>
  <c r="I19" i="5"/>
  <c r="J19" i="5" s="1"/>
  <c r="G19" i="5"/>
  <c r="F19" i="5"/>
  <c r="E19" i="5"/>
  <c r="H19" i="5" s="1"/>
  <c r="K18" i="5"/>
  <c r="N18" i="5" s="1"/>
  <c r="I18" i="5"/>
  <c r="L18" i="5" s="1"/>
  <c r="M18" i="5" s="1"/>
  <c r="G18" i="5"/>
  <c r="E18" i="5"/>
  <c r="N17" i="5"/>
  <c r="K17" i="5"/>
  <c r="I17" i="5"/>
  <c r="G17" i="5"/>
  <c r="E17" i="5"/>
  <c r="F17" i="5" s="1"/>
  <c r="K16" i="5"/>
  <c r="N16" i="5" s="1"/>
  <c r="I16" i="5"/>
  <c r="G16" i="5"/>
  <c r="L16" i="5" s="1"/>
  <c r="E16" i="5"/>
  <c r="J16" i="5" s="1"/>
  <c r="K15" i="5"/>
  <c r="N15" i="5" s="1"/>
  <c r="I15" i="5"/>
  <c r="G15" i="5"/>
  <c r="E15" i="5"/>
  <c r="K14" i="5"/>
  <c r="N14" i="5" s="1"/>
  <c r="I14" i="5"/>
  <c r="G14" i="5"/>
  <c r="L14" i="5" s="1"/>
  <c r="E14" i="5"/>
  <c r="J14" i="5" s="1"/>
  <c r="K13" i="5"/>
  <c r="N13" i="5" s="1"/>
  <c r="I13" i="5"/>
  <c r="G13" i="5"/>
  <c r="E13" i="5"/>
  <c r="J13" i="5" s="1"/>
  <c r="L12" i="5"/>
  <c r="K12" i="5"/>
  <c r="N12" i="5" s="1"/>
  <c r="I12" i="5"/>
  <c r="G12" i="5"/>
  <c r="E12" i="5"/>
  <c r="J12" i="5" s="1"/>
  <c r="K11" i="5"/>
  <c r="N11" i="5" s="1"/>
  <c r="I11" i="5"/>
  <c r="G11" i="5"/>
  <c r="E11" i="5"/>
  <c r="F11" i="5" s="1"/>
  <c r="K10" i="5"/>
  <c r="N10" i="5" s="1"/>
  <c r="I10" i="5"/>
  <c r="G10" i="5"/>
  <c r="E10" i="5"/>
  <c r="F10" i="5" s="1"/>
  <c r="L9" i="5"/>
  <c r="K9" i="5"/>
  <c r="N9" i="5" s="1"/>
  <c r="J9" i="5"/>
  <c r="I9" i="5"/>
  <c r="G9" i="5"/>
  <c r="F9" i="5"/>
  <c r="E9" i="5"/>
  <c r="K8" i="5"/>
  <c r="N8" i="5" s="1"/>
  <c r="I8" i="5"/>
  <c r="J8" i="5" s="1"/>
  <c r="G8" i="5"/>
  <c r="L8" i="5" s="1"/>
  <c r="F8" i="5"/>
  <c r="E8" i="5"/>
  <c r="K7" i="5"/>
  <c r="N7" i="5" s="1"/>
  <c r="I7" i="5"/>
  <c r="G7" i="5"/>
  <c r="L7" i="5" s="1"/>
  <c r="E7" i="5"/>
  <c r="H7" i="5" s="1"/>
  <c r="K6" i="5"/>
  <c r="N6" i="5" s="1"/>
  <c r="I6" i="5"/>
  <c r="G6" i="5"/>
  <c r="E6" i="5"/>
  <c r="H6" i="5" s="1"/>
  <c r="F7" i="5" l="1"/>
  <c r="L11" i="5"/>
  <c r="M11" i="5" s="1"/>
  <c r="J17" i="5"/>
  <c r="L6" i="5"/>
  <c r="J7" i="5"/>
  <c r="H9" i="5"/>
  <c r="L13" i="5"/>
  <c r="M13" i="5" s="1"/>
  <c r="L17" i="5"/>
  <c r="M17" i="5" s="1"/>
  <c r="J15" i="5"/>
  <c r="F6" i="5"/>
  <c r="J6" i="5"/>
  <c r="J10" i="5"/>
  <c r="F15" i="5"/>
  <c r="J18" i="5"/>
  <c r="L19" i="5"/>
  <c r="M19" i="5" s="1"/>
  <c r="F13" i="5"/>
  <c r="L10" i="5"/>
  <c r="N20" i="5"/>
  <c r="L15" i="5"/>
  <c r="M15" i="5" s="1"/>
  <c r="H10" i="5"/>
  <c r="M12" i="5"/>
  <c r="H13" i="5"/>
  <c r="M14" i="5"/>
  <c r="H15" i="5"/>
  <c r="M16" i="5"/>
  <c r="F18" i="5"/>
  <c r="M7" i="5"/>
  <c r="M9" i="5"/>
  <c r="H11" i="5"/>
  <c r="F12" i="5"/>
  <c r="F20" i="5" s="1"/>
  <c r="F14" i="5"/>
  <c r="F16" i="5"/>
  <c r="H17" i="5"/>
  <c r="H18" i="5"/>
  <c r="H8" i="5"/>
  <c r="M6" i="5"/>
  <c r="J11" i="5"/>
  <c r="J20" i="5" s="1"/>
  <c r="H12" i="5"/>
  <c r="H14" i="5"/>
  <c r="H16" i="5"/>
  <c r="M8" i="5"/>
  <c r="M10" i="5"/>
  <c r="H20" i="5" l="1"/>
  <c r="M20" i="5"/>
  <c r="L22" i="5" s="1"/>
  <c r="M5" i="4" l="1"/>
  <c r="L6" i="4"/>
  <c r="O6" i="4" s="1"/>
  <c r="M6" i="4"/>
  <c r="N6" i="4"/>
  <c r="N5" i="4"/>
  <c r="L5" i="4"/>
  <c r="I7" i="4"/>
  <c r="I6" i="4"/>
  <c r="I5" i="4"/>
  <c r="O5" i="4" l="1"/>
  <c r="O7" i="4" s="1"/>
  <c r="R4" i="4" s="1"/>
  <c r="R5" i="4" s="1"/>
  <c r="M7" i="4"/>
  <c r="L7" i="4"/>
  <c r="N7" i="4"/>
  <c r="G7" i="4"/>
  <c r="E7" i="4"/>
  <c r="C7" i="4"/>
  <c r="R8" i="4" l="1"/>
  <c r="R9" i="4" s="1"/>
  <c r="R7" i="4"/>
  <c r="R6" i="4"/>
  <c r="R10" i="4" l="1"/>
</calcChain>
</file>

<file path=xl/sharedStrings.xml><?xml version="1.0" encoding="utf-8"?>
<sst xmlns="http://schemas.openxmlformats.org/spreadsheetml/2006/main" count="110" uniqueCount="69">
  <si>
    <r>
      <t>A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</si>
  <si>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A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</si>
  <si>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B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</si>
  <si>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B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</si>
  <si>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B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</si>
  <si>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sz val="10"/>
        <color theme="1"/>
        <rFont val="ＭＳ Ｐ明朝"/>
        <family val="1"/>
        <charset val="128"/>
      </rPr>
      <t>平均</t>
    </r>
    <rPh sb="0" eb="2">
      <t>ヘイキン</t>
    </rPh>
    <phoneticPr fontId="1"/>
  </si>
  <si>
    <t>平均</t>
    <rPh sb="0" eb="2">
      <t>ヘイキン</t>
    </rPh>
    <phoneticPr fontId="1"/>
  </si>
  <si>
    <t>計</t>
    <rPh sb="0" eb="1">
      <t>ケイ</t>
    </rPh>
    <phoneticPr fontId="1"/>
  </si>
  <si>
    <r>
      <rPr>
        <i/>
        <sz val="10"/>
        <color theme="1"/>
        <rFont val="Times New Roman"/>
        <family val="1"/>
      </rPr>
      <t>CT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</si>
  <si>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N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</si>
  <si>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A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</si>
  <si>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B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</si>
  <si>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n</t>
    </r>
    <r>
      <rPr>
        <vertAlign val="subscript"/>
        <sz val="10"/>
        <color theme="1"/>
        <rFont val="Times New Roman"/>
        <family val="1"/>
      </rPr>
      <t>K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</si>
  <si>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T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</si>
  <si>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A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</si>
  <si>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B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</si>
  <si>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AB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</si>
  <si>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S</t>
    </r>
    <r>
      <rPr>
        <i/>
        <vertAlign val="subscript"/>
        <sz val="10"/>
        <color theme="1"/>
        <rFont val="Times New Roman"/>
        <family val="1"/>
      </rPr>
      <t>e</t>
    </r>
    <r>
      <rPr>
        <sz val="10"/>
        <color theme="1"/>
        <rFont val="Times New Roman"/>
        <family val="1"/>
      </rPr>
      <t>=</t>
    </r>
    <phoneticPr fontId="1"/>
  </si>
  <si>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A×B</t>
    </r>
    <r>
      <rPr>
        <sz val="10"/>
        <color theme="1"/>
        <rFont val="Times New Roman"/>
        <family val="1"/>
      </rPr>
      <t>=</t>
    </r>
  </si>
  <si>
    <t>μ^</t>
    <phoneticPr fontId="1"/>
  </si>
  <si>
    <r>
      <rPr>
        <i/>
        <sz val="10"/>
        <color theme="1"/>
        <rFont val="Times New Roman"/>
        <family val="1"/>
      </rPr>
      <t>α</t>
    </r>
    <r>
      <rPr>
        <sz val="10"/>
        <color theme="1"/>
        <rFont val="Times New Roman"/>
        <family val="1"/>
      </rPr>
      <t>^</t>
    </r>
    <phoneticPr fontId="1"/>
  </si>
  <si>
    <t>β^</t>
    <phoneticPr fontId="1"/>
  </si>
  <si>
    <r>
      <t>(</t>
    </r>
    <r>
      <rPr>
        <i/>
        <sz val="10"/>
        <color theme="1"/>
        <rFont val="Times New Roman"/>
        <family val="1"/>
      </rPr>
      <t>αβ</t>
    </r>
    <r>
      <rPr>
        <sz val="10"/>
        <color theme="1"/>
        <rFont val="Times New Roman"/>
        <family val="1"/>
      </rPr>
      <t>)^</t>
    </r>
    <phoneticPr fontId="1"/>
  </si>
  <si>
    <t>ε^</t>
    <phoneticPr fontId="1"/>
  </si>
  <si>
    <r>
      <rPr>
        <i/>
        <sz val="10"/>
        <color theme="1"/>
        <rFont val="Times New Roman"/>
        <family val="1"/>
      </rPr>
      <t>y</t>
    </r>
    <r>
      <rPr>
        <i/>
        <vertAlign val="subscript"/>
        <sz val="10"/>
        <color theme="1"/>
        <rFont val="Times New Roman"/>
        <family val="1"/>
      </rPr>
      <t>ijk</t>
    </r>
    <phoneticPr fontId="1"/>
  </si>
  <si>
    <r>
      <t>A</t>
    </r>
    <r>
      <rPr>
        <vertAlign val="subscript"/>
        <sz val="10"/>
        <color theme="1"/>
        <rFont val="Times New Roman"/>
        <family val="1"/>
      </rPr>
      <t>2</t>
    </r>
    <phoneticPr fontId="1"/>
  </si>
  <si>
    <t>平方和</t>
    <rPh sb="0" eb="3">
      <t>ヘイホウワ</t>
    </rPh>
    <phoneticPr fontId="1"/>
  </si>
  <si>
    <r>
      <t>S</t>
    </r>
    <r>
      <rPr>
        <vertAlign val="subscript"/>
        <sz val="10"/>
        <color theme="1"/>
        <rFont val="Times New Roman"/>
        <family val="1"/>
      </rPr>
      <t>T</t>
    </r>
    <phoneticPr fontId="1"/>
  </si>
  <si>
    <r>
      <t>S</t>
    </r>
    <r>
      <rPr>
        <vertAlign val="subscript"/>
        <sz val="10"/>
        <color theme="1"/>
        <rFont val="Times New Roman"/>
        <family val="1"/>
      </rPr>
      <t>A</t>
    </r>
    <phoneticPr fontId="1"/>
  </si>
  <si>
    <r>
      <t>S</t>
    </r>
    <r>
      <rPr>
        <vertAlign val="subscript"/>
        <sz val="10"/>
        <color theme="1"/>
        <rFont val="Times New Roman"/>
        <family val="1"/>
      </rPr>
      <t>B</t>
    </r>
    <phoneticPr fontId="1"/>
  </si>
  <si>
    <r>
      <t>S</t>
    </r>
    <r>
      <rPr>
        <vertAlign val="subscript"/>
        <sz val="10"/>
        <color theme="1"/>
        <rFont val="Times New Roman"/>
        <family val="1"/>
      </rPr>
      <t>A×B</t>
    </r>
    <phoneticPr fontId="1"/>
  </si>
  <si>
    <r>
      <t>S</t>
    </r>
    <r>
      <rPr>
        <i/>
        <vertAlign val="subscript"/>
        <sz val="10"/>
        <color theme="1"/>
        <rFont val="Times New Roman"/>
        <family val="1"/>
      </rPr>
      <t>e</t>
    </r>
    <phoneticPr fontId="1"/>
  </si>
  <si>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T</t>
    </r>
    <r>
      <rPr>
        <sz val="10"/>
        <color theme="1"/>
        <rFont val="Times New Roman"/>
        <family val="1"/>
      </rPr>
      <t xml:space="preserve">' </t>
    </r>
    <r>
      <rPr>
        <sz val="10"/>
        <color theme="1"/>
        <rFont val="ＭＳ Ｐ明朝"/>
        <family val="1"/>
        <charset val="128"/>
      </rPr>
      <t>＝</t>
    </r>
    <r>
      <rPr>
        <sz val="10"/>
        <color theme="1"/>
        <rFont val="Times New Roman"/>
        <family val="1"/>
      </rPr>
      <t xml:space="preserve"> </t>
    </r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A</t>
    </r>
    <r>
      <rPr>
        <sz val="10"/>
        <color theme="1"/>
        <rFont val="Times New Roman"/>
        <family val="1"/>
      </rPr>
      <t>+</t>
    </r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B</t>
    </r>
    <r>
      <rPr>
        <sz val="10"/>
        <color theme="1"/>
        <rFont val="Times New Roman"/>
        <family val="1"/>
      </rPr>
      <t>+</t>
    </r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A×B</t>
    </r>
    <r>
      <rPr>
        <sz val="10"/>
        <color theme="1"/>
        <rFont val="Times New Roman"/>
        <family val="1"/>
      </rPr>
      <t>+</t>
    </r>
    <r>
      <rPr>
        <i/>
        <sz val="10"/>
        <color theme="1"/>
        <rFont val="Times New Roman"/>
        <family val="1"/>
      </rPr>
      <t>S</t>
    </r>
    <r>
      <rPr>
        <vertAlign val="subscript"/>
        <sz val="10"/>
        <color theme="1"/>
        <rFont val="Times New Roman"/>
        <family val="1"/>
      </rPr>
      <t>e</t>
    </r>
    <r>
      <rPr>
        <sz val="10"/>
        <color theme="1"/>
        <rFont val="Times New Roman"/>
        <family val="1"/>
      </rPr>
      <t xml:space="preserve"> =</t>
    </r>
    <phoneticPr fontId="1"/>
  </si>
  <si>
    <t>JMP</t>
    <phoneticPr fontId="1"/>
  </si>
  <si>
    <t>タイプ3</t>
    <phoneticPr fontId="1"/>
  </si>
  <si>
    <t>Excel</t>
    <phoneticPr fontId="1"/>
  </si>
  <si>
    <t>JMP  分散分析</t>
    <phoneticPr fontId="1"/>
  </si>
  <si>
    <t>効果の検定</t>
  </si>
  <si>
    <t>タイプ1</t>
  </si>
  <si>
    <t>要因</t>
  </si>
  <si>
    <t>自由度</t>
  </si>
  <si>
    <t>平方和</t>
  </si>
  <si>
    <t>平均平方</t>
  </si>
  <si>
    <t>F値</t>
  </si>
  <si>
    <t>逐次平方和</t>
  </si>
  <si>
    <t>平方和の計算</t>
    <rPh sb="0" eb="3">
      <t>ヘイホウワ</t>
    </rPh>
    <rPh sb="4" eb="6">
      <t>ケイサン</t>
    </rPh>
    <phoneticPr fontId="1"/>
  </si>
  <si>
    <t>モデル</t>
  </si>
  <si>
    <t>A</t>
  </si>
  <si>
    <r>
      <rPr>
        <b/>
        <sz val="9"/>
        <color rgb="FFFF0000"/>
        <rFont val="ＭＳ Ｐ明朝"/>
        <family val="2"/>
        <charset val="128"/>
      </rPr>
      <t>≠</t>
    </r>
    <phoneticPr fontId="1"/>
  </si>
  <si>
    <t>=</t>
    <phoneticPr fontId="1"/>
  </si>
  <si>
    <t>誤差</t>
  </si>
  <si>
    <t>p値(Prob&gt;F)</t>
  </si>
  <si>
    <t>B</t>
  </si>
  <si>
    <t>全体(修正済み)</t>
  </si>
  <si>
    <t>A*B</t>
  </si>
  <si>
    <t>モデル</t>
    <phoneticPr fontId="1"/>
  </si>
  <si>
    <t>F 値</t>
  </si>
  <si>
    <t>Pr &gt; F</t>
  </si>
  <si>
    <t>Type I</t>
    <phoneticPr fontId="1"/>
  </si>
  <si>
    <t>Type II</t>
  </si>
  <si>
    <t>Type III</t>
  </si>
  <si>
    <t>Model</t>
  </si>
  <si>
    <t>Error</t>
  </si>
  <si>
    <t xml:space="preserve"> 不一致</t>
    <rPh sb="1" eb="4">
      <t>フイッチ</t>
    </rPh>
    <phoneticPr fontId="1"/>
  </si>
  <si>
    <t>Corrected Total</t>
  </si>
  <si>
    <t>R2 乗</t>
  </si>
  <si>
    <t>変動係数</t>
  </si>
  <si>
    <t>Root MSE</t>
  </si>
  <si>
    <t>Y の平均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</si>
</sst>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0.00_ "/>
    <numFmt numFmtId="178" formatCode="0.0_ "/>
    <numFmt numFmtId="179" formatCode="0_ "/>
    <numFmt numFmtId="180" formatCode="0.0000_ "/>
  </numFmts>
  <fonts count="18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i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b/>
      <sz val="10"/>
      <color theme="1"/>
      <name val="ＭＳ Ｐ明朝"/>
      <family val="1"/>
      <charset val="128"/>
    </font>
    <font>
      <b/>
      <sz val="9"/>
      <color rgb="FFFF0000"/>
      <name val="Arial"/>
      <family val="2"/>
    </font>
    <font>
      <b/>
      <sz val="9"/>
      <color rgb="FFFF0000"/>
      <name val="ＭＳ Ｐ明朝"/>
      <family val="2"/>
      <charset val="128"/>
    </font>
    <font>
      <sz val="9"/>
      <color theme="1"/>
      <name val="Arial"/>
      <family val="2"/>
    </font>
    <font>
      <sz val="9"/>
      <color theme="1"/>
      <name val="ＭＳ Ｐ明朝"/>
      <family val="2"/>
      <charset val="128"/>
    </font>
    <font>
      <b/>
      <sz val="9"/>
      <color rgb="FF112277"/>
      <name val="Arial"/>
      <family val="2"/>
    </font>
    <font>
      <b/>
      <sz val="9"/>
      <color rgb="FFFF000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 style="thin">
        <color indexed="64"/>
      </top>
      <bottom style="thin">
        <color indexed="64"/>
      </bottom>
      <diagonal/>
    </border>
    <border>
      <left/>
      <right style="medium">
        <color rgb="FFB0B7BB"/>
      </right>
      <top style="thin">
        <color indexed="64"/>
      </top>
      <bottom style="thin">
        <color indexed="64"/>
      </bottom>
      <diagonal/>
    </border>
    <border>
      <left style="medium">
        <color rgb="FFB0B7BB"/>
      </left>
      <right style="medium">
        <color rgb="FFB0B7BB"/>
      </right>
      <top style="thin">
        <color indexed="64"/>
      </top>
      <bottom style="thin">
        <color indexed="64"/>
      </bottom>
      <diagonal/>
    </border>
    <border>
      <left style="medium">
        <color rgb="FFC1C1C1"/>
      </left>
      <right style="medium">
        <color rgb="FFB0B7BB"/>
      </right>
      <top style="thin">
        <color indexed="64"/>
      </top>
      <bottom style="medium">
        <color rgb="FFB0B7BB"/>
      </bottom>
      <diagonal/>
    </border>
    <border>
      <left/>
      <right style="medium">
        <color rgb="FFC1C1C1"/>
      </right>
      <top style="thin">
        <color indexed="64"/>
      </top>
      <bottom style="medium">
        <color rgb="FFC1C1C1"/>
      </bottom>
      <diagonal/>
    </border>
    <border>
      <left/>
      <right/>
      <top style="thin">
        <color indexed="64"/>
      </top>
      <bottom style="medium">
        <color rgb="FFC1C1C1"/>
      </bottom>
      <diagonal/>
    </border>
    <border>
      <left style="medium">
        <color rgb="FFC1C1C1"/>
      </left>
      <right style="medium">
        <color rgb="FFC1C1C1"/>
      </right>
      <top style="medium">
        <color rgb="FFC1C1C1"/>
      </top>
      <bottom style="thin">
        <color indexed="64"/>
      </bottom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C1C1C1"/>
      </bottom>
      <diagonal/>
    </border>
    <border>
      <left style="medium">
        <color rgb="FFC1C1C1"/>
      </left>
      <right style="medium">
        <color rgb="FFB0B7BB"/>
      </right>
      <top/>
      <bottom style="thin">
        <color indexed="64"/>
      </bottom>
      <diagonal/>
    </border>
    <border>
      <left/>
      <right style="medium">
        <color rgb="FFC1C1C1"/>
      </right>
      <top/>
      <bottom style="thin">
        <color indexed="64"/>
      </bottom>
      <diagonal/>
    </border>
    <border>
      <left/>
      <right style="medium">
        <color rgb="FFC1C1C1"/>
      </right>
      <top style="medium">
        <color rgb="FFC1C1C1"/>
      </top>
      <bottom style="thin">
        <color indexed="64"/>
      </bottom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B0B7BB"/>
      </bottom>
      <diagonal/>
    </border>
    <border>
      <left/>
      <right style="medium">
        <color rgb="FFC1C1C1"/>
      </right>
      <top style="medium">
        <color rgb="FFB0B7BB"/>
      </top>
      <bottom style="thin">
        <color indexed="64"/>
      </bottom>
      <diagonal/>
    </border>
    <border>
      <left/>
      <right/>
      <top style="medium">
        <color rgb="FFB0B7BB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176" fontId="2" fillId="0" borderId="7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77" fontId="2" fillId="0" borderId="10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177" fontId="2" fillId="0" borderId="4" xfId="0" applyNumberFormat="1" applyFont="1" applyBorder="1" applyAlignment="1">
      <alignment horizontal="right" vertical="center"/>
    </xf>
    <xf numFmtId="177" fontId="2" fillId="0" borderId="7" xfId="0" applyNumberFormat="1" applyFont="1" applyBorder="1" applyAlignment="1">
      <alignment horizontal="right" vertical="center"/>
    </xf>
    <xf numFmtId="177" fontId="2" fillId="0" borderId="5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177" fontId="8" fillId="2" borderId="3" xfId="0" applyNumberFormat="1" applyFont="1" applyFill="1" applyBorder="1" applyAlignment="1">
      <alignment horizontal="right" vertical="center"/>
    </xf>
    <xf numFmtId="177" fontId="2" fillId="0" borderId="1" xfId="0" applyNumberFormat="1" applyFont="1" applyBorder="1" applyAlignment="1">
      <alignment horizontal="right" vertical="center"/>
    </xf>
    <xf numFmtId="177" fontId="8" fillId="3" borderId="3" xfId="0" applyNumberFormat="1" applyFont="1" applyFill="1" applyBorder="1" applyAlignment="1">
      <alignment horizontal="right" vertical="center"/>
    </xf>
    <xf numFmtId="177" fontId="8" fillId="3" borderId="5" xfId="0" applyNumberFormat="1" applyFont="1" applyFill="1" applyBorder="1" applyAlignment="1">
      <alignment horizontal="right" vertical="center"/>
    </xf>
    <xf numFmtId="178" fontId="2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177" fontId="8" fillId="3" borderId="1" xfId="0" applyNumberFormat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4" borderId="14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9" fillId="0" borderId="14" xfId="0" applyFont="1" applyBorder="1" applyAlignment="1">
      <alignment horizontal="center" vertical="center"/>
    </xf>
    <xf numFmtId="179" fontId="9" fillId="0" borderId="14" xfId="0" applyNumberFormat="1" applyFont="1" applyBorder="1">
      <alignment vertical="center"/>
    </xf>
    <xf numFmtId="180" fontId="10" fillId="2" borderId="14" xfId="0" applyNumberFormat="1" applyFont="1" applyFill="1" applyBorder="1">
      <alignment vertical="center"/>
    </xf>
    <xf numFmtId="180" fontId="9" fillId="0" borderId="14" xfId="0" applyNumberFormat="1" applyFont="1" applyBorder="1">
      <alignment vertical="center"/>
    </xf>
    <xf numFmtId="180" fontId="12" fillId="5" borderId="15" xfId="0" applyNumberFormat="1" applyFont="1" applyFill="1" applyBorder="1" applyAlignment="1">
      <alignment horizontal="center" vertical="top"/>
    </xf>
    <xf numFmtId="180" fontId="14" fillId="5" borderId="15" xfId="0" applyNumberFormat="1" applyFont="1" applyFill="1" applyBorder="1" applyAlignment="1">
      <alignment horizontal="center" vertical="top"/>
    </xf>
    <xf numFmtId="180" fontId="8" fillId="2" borderId="9" xfId="0" applyNumberFormat="1" applyFont="1" applyFill="1" applyBorder="1">
      <alignment vertical="center"/>
    </xf>
    <xf numFmtId="0" fontId="9" fillId="0" borderId="14" xfId="0" applyFont="1" applyBorder="1">
      <alignment vertical="center"/>
    </xf>
    <xf numFmtId="180" fontId="9" fillId="3" borderId="14" xfId="0" applyNumberFormat="1" applyFont="1" applyFill="1" applyBorder="1">
      <alignment vertical="center"/>
    </xf>
    <xf numFmtId="180" fontId="8" fillId="3" borderId="0" xfId="0" applyNumberFormat="1" applyFont="1" applyFill="1">
      <alignment vertical="center"/>
    </xf>
    <xf numFmtId="180" fontId="8" fillId="3" borderId="2" xfId="0" applyNumberFormat="1" applyFont="1" applyFill="1" applyBorder="1">
      <alignment vertical="center"/>
    </xf>
    <xf numFmtId="180" fontId="11" fillId="0" borderId="14" xfId="0" applyNumberFormat="1" applyFont="1" applyBorder="1">
      <alignment vertical="center"/>
    </xf>
    <xf numFmtId="179" fontId="8" fillId="0" borderId="14" xfId="0" applyNumberFormat="1" applyFont="1" applyBorder="1" applyAlignment="1">
      <alignment horizontal="right" vertical="center"/>
    </xf>
    <xf numFmtId="180" fontId="8" fillId="0" borderId="14" xfId="0" applyNumberFormat="1" applyFont="1" applyBorder="1">
      <alignment vertical="center"/>
    </xf>
    <xf numFmtId="180" fontId="8" fillId="3" borderId="14" xfId="0" applyNumberFormat="1" applyFont="1" applyFill="1" applyBorder="1">
      <alignment vertical="center"/>
    </xf>
    <xf numFmtId="180" fontId="8" fillId="2" borderId="14" xfId="0" applyNumberFormat="1" applyFont="1" applyFill="1" applyBorder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6" fillId="6" borderId="16" xfId="0" applyFont="1" applyFill="1" applyBorder="1" applyAlignment="1">
      <alignment horizontal="left"/>
    </xf>
    <xf numFmtId="0" fontId="16" fillId="6" borderId="17" xfId="0" applyFont="1" applyFill="1" applyBorder="1" applyAlignment="1">
      <alignment horizontal="right"/>
    </xf>
    <xf numFmtId="0" fontId="16" fillId="6" borderId="1" xfId="0" applyFont="1" applyFill="1" applyBorder="1" applyAlignment="1">
      <alignment horizontal="right"/>
    </xf>
    <xf numFmtId="0" fontId="16" fillId="6" borderId="16" xfId="0" applyFont="1" applyFill="1" applyBorder="1" applyAlignment="1">
      <alignment horizontal="center"/>
    </xf>
    <xf numFmtId="0" fontId="16" fillId="6" borderId="18" xfId="0" applyFont="1" applyFill="1" applyBorder="1" applyAlignment="1">
      <alignment horizontal="center"/>
    </xf>
    <xf numFmtId="180" fontId="16" fillId="6" borderId="17" xfId="0" applyNumberFormat="1" applyFont="1" applyFill="1" applyBorder="1" applyAlignment="1">
      <alignment horizontal="center"/>
    </xf>
    <xf numFmtId="0" fontId="15" fillId="3" borderId="0" xfId="0" applyFont="1" applyFill="1">
      <alignment vertical="center"/>
    </xf>
    <xf numFmtId="0" fontId="16" fillId="6" borderId="19" xfId="0" applyFont="1" applyFill="1" applyBorder="1" applyAlignment="1">
      <alignment horizontal="left" vertical="top"/>
    </xf>
    <xf numFmtId="0" fontId="14" fillId="5" borderId="20" xfId="0" applyFont="1" applyFill="1" applyBorder="1" applyAlignment="1">
      <alignment horizontal="right" vertical="top"/>
    </xf>
    <xf numFmtId="180" fontId="14" fillId="2" borderId="20" xfId="0" applyNumberFormat="1" applyFont="1" applyFill="1" applyBorder="1" applyAlignment="1">
      <alignment horizontal="right" vertical="top"/>
    </xf>
    <xf numFmtId="180" fontId="14" fillId="5" borderId="20" xfId="0" applyNumberFormat="1" applyFont="1" applyFill="1" applyBorder="1" applyAlignment="1">
      <alignment horizontal="right" vertical="top"/>
    </xf>
    <xf numFmtId="177" fontId="14" fillId="5" borderId="20" xfId="0" applyNumberFormat="1" applyFont="1" applyFill="1" applyBorder="1" applyAlignment="1">
      <alignment horizontal="right" vertical="top"/>
    </xf>
    <xf numFmtId="0" fontId="14" fillId="5" borderId="21" xfId="0" applyFont="1" applyFill="1" applyBorder="1" applyAlignment="1">
      <alignment horizontal="right" vertical="top"/>
    </xf>
    <xf numFmtId="179" fontId="14" fillId="5" borderId="22" xfId="0" applyNumberFormat="1" applyFont="1" applyFill="1" applyBorder="1" applyAlignment="1">
      <alignment horizontal="center" vertical="top"/>
    </xf>
    <xf numFmtId="179" fontId="14" fillId="5" borderId="15" xfId="0" applyNumberFormat="1" applyFont="1" applyFill="1" applyBorder="1" applyAlignment="1">
      <alignment horizontal="center" vertical="top"/>
    </xf>
    <xf numFmtId="180" fontId="14" fillId="2" borderId="15" xfId="0" applyNumberFormat="1" applyFont="1" applyFill="1" applyBorder="1" applyAlignment="1">
      <alignment horizontal="right" vertical="top"/>
    </xf>
    <xf numFmtId="180" fontId="14" fillId="5" borderId="15" xfId="0" applyNumberFormat="1" applyFont="1" applyFill="1" applyBorder="1" applyAlignment="1">
      <alignment horizontal="right" vertical="top"/>
    </xf>
    <xf numFmtId="0" fontId="16" fillId="6" borderId="23" xfId="0" applyFont="1" applyFill="1" applyBorder="1" applyAlignment="1">
      <alignment horizontal="left" vertical="top"/>
    </xf>
    <xf numFmtId="0" fontId="14" fillId="5" borderId="15" xfId="0" applyFont="1" applyFill="1" applyBorder="1" applyAlignment="1">
      <alignment horizontal="right" vertical="top"/>
    </xf>
    <xf numFmtId="177" fontId="14" fillId="5" borderId="15" xfId="0" applyNumberFormat="1" applyFont="1" applyFill="1" applyBorder="1" applyAlignment="1">
      <alignment horizontal="right" vertical="top"/>
    </xf>
    <xf numFmtId="0" fontId="14" fillId="5" borderId="24" xfId="0" applyFont="1" applyFill="1" applyBorder="1" applyAlignment="1">
      <alignment horizontal="right" vertical="top"/>
    </xf>
    <xf numFmtId="0" fontId="17" fillId="0" borderId="0" xfId="0" applyFont="1">
      <alignment vertical="center"/>
    </xf>
    <xf numFmtId="0" fontId="16" fillId="6" borderId="25" xfId="0" applyFont="1" applyFill="1" applyBorder="1" applyAlignment="1">
      <alignment horizontal="left" vertical="top"/>
    </xf>
    <xf numFmtId="0" fontId="14" fillId="5" borderId="26" xfId="0" applyFont="1" applyFill="1" applyBorder="1" applyAlignment="1">
      <alignment horizontal="right" vertical="top"/>
    </xf>
    <xf numFmtId="180" fontId="14" fillId="5" borderId="26" xfId="0" applyNumberFormat="1" applyFont="1" applyFill="1" applyBorder="1" applyAlignment="1">
      <alignment horizontal="right" vertical="top"/>
    </xf>
    <xf numFmtId="177" fontId="14" fillId="5" borderId="26" xfId="0" applyNumberFormat="1" applyFont="1" applyFill="1" applyBorder="1" applyAlignment="1">
      <alignment horizontal="right" vertical="top"/>
    </xf>
    <xf numFmtId="0" fontId="14" fillId="5" borderId="2" xfId="0" applyFont="1" applyFill="1" applyBorder="1" applyAlignment="1">
      <alignment horizontal="right" vertical="top"/>
    </xf>
    <xf numFmtId="179" fontId="14" fillId="5" borderId="27" xfId="0" applyNumberFormat="1" applyFont="1" applyFill="1" applyBorder="1" applyAlignment="1">
      <alignment horizontal="center" vertical="top"/>
    </xf>
    <xf numFmtId="180" fontId="14" fillId="5" borderId="27" xfId="0" applyNumberFormat="1" applyFont="1" applyFill="1" applyBorder="1" applyAlignment="1">
      <alignment horizontal="right" vertical="top"/>
    </xf>
    <xf numFmtId="180" fontId="14" fillId="5" borderId="27" xfId="0" applyNumberFormat="1" applyFont="1" applyFill="1" applyBorder="1" applyAlignment="1">
      <alignment horizontal="center" vertical="top"/>
    </xf>
    <xf numFmtId="0" fontId="16" fillId="6" borderId="23" xfId="0" applyFont="1" applyFill="1" applyBorder="1" applyAlignment="1">
      <alignment horizontal="right"/>
    </xf>
    <xf numFmtId="0" fontId="16" fillId="6" borderId="28" xfId="0" applyFont="1" applyFill="1" applyBorder="1" applyAlignment="1">
      <alignment horizontal="right"/>
    </xf>
    <xf numFmtId="0" fontId="16" fillId="6" borderId="29" xfId="0" applyFont="1" applyFill="1" applyBorder="1" applyAlignment="1">
      <alignment horizontal="right"/>
    </xf>
    <xf numFmtId="177" fontId="15" fillId="0" borderId="0" xfId="0" applyNumberFormat="1" applyFont="1">
      <alignment vertical="center"/>
    </xf>
    <xf numFmtId="0" fontId="15" fillId="7" borderId="0" xfId="0" applyFont="1" applyFill="1">
      <alignment vertical="center"/>
    </xf>
    <xf numFmtId="180" fontId="8" fillId="2" borderId="1" xfId="0" applyNumberFormat="1" applyFont="1" applyFill="1" applyBorder="1">
      <alignment vertical="center"/>
    </xf>
    <xf numFmtId="180" fontId="14" fillId="5" borderId="30" xfId="0" applyNumberFormat="1" applyFont="1" applyFill="1" applyBorder="1" applyAlignment="1">
      <alignment horizontal="right" vertical="top"/>
    </xf>
    <xf numFmtId="0" fontId="14" fillId="5" borderId="30" xfId="0" applyFont="1" applyFill="1" applyBorder="1" applyAlignment="1">
      <alignment horizontal="right" vertical="top"/>
    </xf>
    <xf numFmtId="180" fontId="14" fillId="5" borderId="31" xfId="0" applyNumberFormat="1" applyFont="1" applyFill="1" applyBorder="1" applyAlignment="1">
      <alignment horizontal="right" vertical="top"/>
    </xf>
    <xf numFmtId="0" fontId="16" fillId="0" borderId="0" xfId="0" applyFont="1" applyAlignment="1">
      <alignment horizontal="left" vertical="center"/>
    </xf>
    <xf numFmtId="180" fontId="15" fillId="0" borderId="0" xfId="0" applyNumberFormat="1" applyFont="1">
      <alignment vertical="center"/>
    </xf>
    <xf numFmtId="0" fontId="16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177800</xdr:colOff>
          <xdr:row>4</xdr:row>
          <xdr:rowOff>12700</xdr:rowOff>
        </xdr:from>
        <xdr:to>
          <xdr:col>4</xdr:col>
          <xdr:colOff>355600</xdr:colOff>
          <xdr:row>4</xdr:row>
          <xdr:rowOff>190500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38100</xdr:colOff>
          <xdr:row>4</xdr:row>
          <xdr:rowOff>19050</xdr:rowOff>
        </xdr:from>
        <xdr:to>
          <xdr:col>5</xdr:col>
          <xdr:colOff>393700</xdr:colOff>
          <xdr:row>5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184150</xdr:colOff>
          <xdr:row>4</xdr:row>
          <xdr:rowOff>19050</xdr:rowOff>
        </xdr:from>
        <xdr:to>
          <xdr:col>6</xdr:col>
          <xdr:colOff>361950</xdr:colOff>
          <xdr:row>5</xdr:row>
          <xdr:rowOff>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19050</xdr:colOff>
          <xdr:row>4</xdr:row>
          <xdr:rowOff>19050</xdr:rowOff>
        </xdr:from>
        <xdr:to>
          <xdr:col>8</xdr:col>
          <xdr:colOff>12700</xdr:colOff>
          <xdr:row>5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158750</xdr:colOff>
          <xdr:row>4</xdr:row>
          <xdr:rowOff>19050</xdr:rowOff>
        </xdr:from>
        <xdr:to>
          <xdr:col>8</xdr:col>
          <xdr:colOff>336550</xdr:colOff>
          <xdr:row>5</xdr:row>
          <xdr:rowOff>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400050</xdr:colOff>
          <xdr:row>4</xdr:row>
          <xdr:rowOff>25400</xdr:rowOff>
        </xdr:from>
        <xdr:to>
          <xdr:col>10</xdr:col>
          <xdr:colOff>6350</xdr:colOff>
          <xdr:row>5</xdr:row>
          <xdr:rowOff>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139700</xdr:colOff>
          <xdr:row>4</xdr:row>
          <xdr:rowOff>0</xdr:rowOff>
        </xdr:from>
        <xdr:to>
          <xdr:col>10</xdr:col>
          <xdr:colOff>349250</xdr:colOff>
          <xdr:row>5</xdr:row>
          <xdr:rowOff>6350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114300</xdr:colOff>
          <xdr:row>4</xdr:row>
          <xdr:rowOff>31750</xdr:rowOff>
        </xdr:from>
        <xdr:to>
          <xdr:col>11</xdr:col>
          <xdr:colOff>355600</xdr:colOff>
          <xdr:row>5</xdr:row>
          <xdr:rowOff>12700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25400</xdr:colOff>
          <xdr:row>4</xdr:row>
          <xdr:rowOff>6350</xdr:rowOff>
        </xdr:from>
        <xdr:to>
          <xdr:col>13</xdr:col>
          <xdr:colOff>0</xdr:colOff>
          <xdr:row>5</xdr:row>
          <xdr:rowOff>19050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50800</xdr:colOff>
          <xdr:row>4</xdr:row>
          <xdr:rowOff>6350</xdr:rowOff>
        </xdr:from>
        <xdr:to>
          <xdr:col>13</xdr:col>
          <xdr:colOff>495300</xdr:colOff>
          <xdr:row>5</xdr:row>
          <xdr:rowOff>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83033-BD4E-469F-9D45-252CF662A1A7}">
  <dimension ref="B3:R10"/>
  <sheetViews>
    <sheetView tabSelected="1" workbookViewId="0"/>
  </sheetViews>
  <sheetFormatPr defaultRowHeight="13" x14ac:dyDescent="0.2"/>
  <cols>
    <col min="1" max="1" width="4.36328125" style="1" customWidth="1"/>
    <col min="2" max="2" width="4.7265625" style="1" customWidth="1"/>
    <col min="3" max="8" width="4.1796875" style="1" customWidth="1"/>
    <col min="9" max="9" width="6.26953125" style="1" customWidth="1"/>
    <col min="10" max="10" width="2.90625" style="1" customWidth="1"/>
    <col min="11" max="11" width="5.54296875" style="1" customWidth="1"/>
    <col min="12" max="15" width="5.36328125" style="1" customWidth="1"/>
    <col min="16" max="16" width="3.453125" style="1" customWidth="1"/>
    <col min="17" max="17" width="5.26953125" style="1" customWidth="1"/>
    <col min="18" max="16384" width="8.7265625" style="1"/>
  </cols>
  <sheetData>
    <row r="3" spans="2:18" ht="13" customHeight="1" x14ac:dyDescent="0.2"/>
    <row r="4" spans="2:18" ht="13" customHeight="1" x14ac:dyDescent="0.2">
      <c r="B4" s="11"/>
      <c r="C4" s="114" t="s">
        <v>2</v>
      </c>
      <c r="D4" s="115"/>
      <c r="E4" s="116" t="s">
        <v>3</v>
      </c>
      <c r="F4" s="116"/>
      <c r="G4" s="114" t="s">
        <v>4</v>
      </c>
      <c r="H4" s="115"/>
      <c r="I4" s="17" t="s">
        <v>6</v>
      </c>
      <c r="K4" s="5"/>
      <c r="L4" s="2" t="s">
        <v>2</v>
      </c>
      <c r="M4" s="2" t="s">
        <v>3</v>
      </c>
      <c r="N4" s="5" t="s">
        <v>4</v>
      </c>
      <c r="O4" s="17" t="s">
        <v>7</v>
      </c>
      <c r="Q4" s="14" t="s">
        <v>8</v>
      </c>
      <c r="R4" s="23">
        <f>O7^2/C8</f>
        <v>3072</v>
      </c>
    </row>
    <row r="5" spans="2:18" ht="13" customHeight="1" x14ac:dyDescent="0.2">
      <c r="B5" s="11" t="s">
        <v>0</v>
      </c>
      <c r="C5" s="10">
        <v>10</v>
      </c>
      <c r="D5" s="11">
        <v>13</v>
      </c>
      <c r="E5" s="9">
        <v>14</v>
      </c>
      <c r="F5" s="10">
        <v>12</v>
      </c>
      <c r="G5" s="9">
        <v>22</v>
      </c>
      <c r="H5" s="11">
        <v>19</v>
      </c>
      <c r="I5" s="3">
        <f>AVERAGE(C5:H5)</f>
        <v>15</v>
      </c>
      <c r="K5" s="6" t="s">
        <v>0</v>
      </c>
      <c r="L5" s="19">
        <f>SUM(C5:D5)</f>
        <v>23</v>
      </c>
      <c r="M5" s="19">
        <f>SUM(E5:F5)</f>
        <v>26</v>
      </c>
      <c r="N5" s="21">
        <f>SUM(G5:H5)</f>
        <v>41</v>
      </c>
      <c r="O5" s="19">
        <f>SUM(L5:N5)</f>
        <v>90</v>
      </c>
      <c r="Q5" s="14" t="s">
        <v>13</v>
      </c>
      <c r="R5" s="23">
        <f>SUMSQ(C5:H6)-$R$4</f>
        <v>148</v>
      </c>
    </row>
    <row r="6" spans="2:18" ht="13" customHeight="1" x14ac:dyDescent="0.2">
      <c r="B6" s="7" t="s">
        <v>1</v>
      </c>
      <c r="C6" s="4">
        <v>15</v>
      </c>
      <c r="D6" s="7">
        <v>14</v>
      </c>
      <c r="E6" s="8">
        <v>16</v>
      </c>
      <c r="F6" s="4">
        <v>18</v>
      </c>
      <c r="G6" s="8">
        <v>21</v>
      </c>
      <c r="H6" s="7">
        <v>18</v>
      </c>
      <c r="I6" s="16">
        <f>AVERAGE(C6:H6)</f>
        <v>17</v>
      </c>
      <c r="K6" s="6" t="s">
        <v>1</v>
      </c>
      <c r="L6" s="19">
        <f>SUM(C6:D6)</f>
        <v>29</v>
      </c>
      <c r="M6" s="19">
        <f>SUM(E6:F6)</f>
        <v>34</v>
      </c>
      <c r="N6" s="21">
        <f>SUM(G6:H6)</f>
        <v>39</v>
      </c>
      <c r="O6" s="19">
        <f>SUM(L6:N6)</f>
        <v>102</v>
      </c>
      <c r="Q6" s="14" t="s">
        <v>14</v>
      </c>
      <c r="R6" s="23">
        <f>SUMSQ(O5:O6)/(G8*I8)-$R$4</f>
        <v>12</v>
      </c>
    </row>
    <row r="7" spans="2:18" ht="13" customHeight="1" x14ac:dyDescent="0.2">
      <c r="B7" s="5" t="s">
        <v>5</v>
      </c>
      <c r="C7" s="117">
        <f>AVERAGE(C5:D6)</f>
        <v>13</v>
      </c>
      <c r="D7" s="118"/>
      <c r="E7" s="119">
        <f>AVERAGE(E5:F6)</f>
        <v>15</v>
      </c>
      <c r="F7" s="117"/>
      <c r="G7" s="117">
        <f>AVERAGE(G5:H6)</f>
        <v>20</v>
      </c>
      <c r="H7" s="118"/>
      <c r="I7" s="18">
        <f>AVERAGE(C5:H6)</f>
        <v>16</v>
      </c>
      <c r="K7" s="12" t="s">
        <v>7</v>
      </c>
      <c r="L7" s="20">
        <f>SUM(L5:L6)</f>
        <v>52</v>
      </c>
      <c r="M7" s="20">
        <f t="shared" ref="M7:N7" si="0">SUM(M5:M6)</f>
        <v>60</v>
      </c>
      <c r="N7" s="22">
        <f t="shared" si="0"/>
        <v>80</v>
      </c>
      <c r="O7" s="20">
        <f>SUM(O5:O6)</f>
        <v>192</v>
      </c>
      <c r="Q7" s="14" t="s">
        <v>15</v>
      </c>
      <c r="R7" s="23">
        <f>SUMSQ(L7:N7)/(E8*I8)-$R$4</f>
        <v>104</v>
      </c>
    </row>
    <row r="8" spans="2:18" ht="13" customHeight="1" x14ac:dyDescent="0.2">
      <c r="B8" s="14" t="s">
        <v>9</v>
      </c>
      <c r="C8" s="15">
        <v>12</v>
      </c>
      <c r="D8" s="14" t="s">
        <v>10</v>
      </c>
      <c r="E8" s="15">
        <v>2</v>
      </c>
      <c r="F8" s="14" t="s">
        <v>11</v>
      </c>
      <c r="G8" s="15">
        <v>3</v>
      </c>
      <c r="H8" s="14" t="s">
        <v>12</v>
      </c>
      <c r="I8" s="15">
        <v>2</v>
      </c>
      <c r="Q8" s="14" t="s">
        <v>16</v>
      </c>
      <c r="R8" s="23">
        <f>SUMSQ(L5:N6)/(I8)-$R$4</f>
        <v>130</v>
      </c>
    </row>
    <row r="9" spans="2:18" ht="13" customHeight="1" x14ac:dyDescent="0.2">
      <c r="Q9" s="14" t="s">
        <v>17</v>
      </c>
      <c r="R9" s="23">
        <f>R5-R8</f>
        <v>18</v>
      </c>
    </row>
    <row r="10" spans="2:18" ht="13" customHeight="1" x14ac:dyDescent="0.2">
      <c r="Q10" s="14" t="s">
        <v>18</v>
      </c>
      <c r="R10" s="13">
        <f>R8-R6-R7</f>
        <v>14</v>
      </c>
    </row>
  </sheetData>
  <mergeCells count="6">
    <mergeCell ref="C4:D4"/>
    <mergeCell ref="G4:H4"/>
    <mergeCell ref="E4:F4"/>
    <mergeCell ref="C7:D7"/>
    <mergeCell ref="E7:F7"/>
    <mergeCell ref="G7:H7"/>
  </mergeCells>
  <phoneticPr fontId="1"/>
  <pageMargins left="0.7" right="0.7" top="0.75" bottom="0.75" header="0.3" footer="0.3"/>
  <pageSetup paperSize="9" orientation="portrait" horizontalDpi="0" verticalDpi="0" r:id="rId1"/>
  <ignoredErrors>
    <ignoredError sqref="L5:N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C7398-6152-4E02-BAE6-ACE2D2F3B69F}">
  <dimension ref="B3:N23"/>
  <sheetViews>
    <sheetView workbookViewId="0"/>
  </sheetViews>
  <sheetFormatPr defaultRowHeight="13" x14ac:dyDescent="0.2"/>
  <cols>
    <col min="1" max="1" width="8.08984375" style="1" customWidth="1"/>
    <col min="2" max="3" width="3.7265625" style="1" customWidth="1"/>
    <col min="4" max="14" width="6.54296875" style="1" customWidth="1"/>
    <col min="15" max="16384" width="8.7265625" style="1"/>
  </cols>
  <sheetData>
    <row r="3" spans="2:14" ht="13" customHeight="1" x14ac:dyDescent="0.2"/>
    <row r="4" spans="2:14" ht="14" x14ac:dyDescent="0.2">
      <c r="B4" s="10"/>
      <c r="C4" s="11"/>
      <c r="D4" s="24"/>
      <c r="E4" s="25" t="s">
        <v>19</v>
      </c>
      <c r="F4" s="26"/>
      <c r="G4" s="10"/>
      <c r="H4" s="11" t="s">
        <v>20</v>
      </c>
      <c r="I4" s="27"/>
      <c r="J4" s="26" t="s">
        <v>21</v>
      </c>
      <c r="K4" s="10"/>
      <c r="L4" s="10"/>
      <c r="M4" s="11" t="s">
        <v>22</v>
      </c>
      <c r="N4" s="27" t="s">
        <v>23</v>
      </c>
    </row>
    <row r="5" spans="2:14" ht="15" x14ac:dyDescent="0.4">
      <c r="B5" s="4"/>
      <c r="C5" s="7"/>
      <c r="D5" s="28" t="s">
        <v>24</v>
      </c>
      <c r="E5" s="29"/>
      <c r="F5" s="30"/>
      <c r="G5" s="29"/>
      <c r="H5" s="30"/>
      <c r="I5" s="29"/>
      <c r="J5" s="30"/>
      <c r="K5" s="29"/>
      <c r="L5" s="29"/>
      <c r="M5" s="30"/>
      <c r="N5" s="29"/>
    </row>
    <row r="6" spans="2:14" ht="15" x14ac:dyDescent="0.2">
      <c r="B6" s="1" t="s">
        <v>0</v>
      </c>
      <c r="C6" s="11" t="s">
        <v>2</v>
      </c>
      <c r="D6" s="24">
        <v>10</v>
      </c>
      <c r="E6" s="13">
        <f t="shared" ref="E6:E19" si="0">AVERAGE($D$6:$D$19)</f>
        <v>15.571428571428571</v>
      </c>
      <c r="F6" s="31">
        <f t="shared" ref="F6:F19" si="1">D6-E6</f>
        <v>-5.5714285714285712</v>
      </c>
      <c r="G6" s="13">
        <f t="shared" ref="G6:G13" si="2">AVERAGE($D$6:$D$13)</f>
        <v>14.5</v>
      </c>
      <c r="H6" s="31">
        <f t="shared" ref="H6:H19" si="3">E6-G6</f>
        <v>1.0714285714285712</v>
      </c>
      <c r="I6" s="13">
        <f>AVERAGE($D$6:$D$7,$D$14:$D$15)</f>
        <v>13</v>
      </c>
      <c r="J6" s="31">
        <f t="shared" ref="J6:J19" si="4">E6-I6</f>
        <v>2.5714285714285712</v>
      </c>
      <c r="K6" s="13">
        <f>AVERAGE($D$6:$D$7)</f>
        <v>11.5</v>
      </c>
      <c r="L6" s="13">
        <f t="shared" ref="L6:L19" si="5">G6+I6-E6</f>
        <v>11.928571428571429</v>
      </c>
      <c r="M6" s="31">
        <f t="shared" ref="M6:M19" si="6">K6-L6</f>
        <v>-0.42857142857142883</v>
      </c>
      <c r="N6" s="13">
        <f t="shared" ref="N6:N19" si="7">D6-K6</f>
        <v>-1.5</v>
      </c>
    </row>
    <row r="7" spans="2:14" ht="13" customHeight="1" x14ac:dyDescent="0.2">
      <c r="C7" s="6"/>
      <c r="D7" s="32">
        <v>13</v>
      </c>
      <c r="E7" s="13">
        <f t="shared" si="0"/>
        <v>15.571428571428571</v>
      </c>
      <c r="F7" s="33">
        <f t="shared" si="1"/>
        <v>-2.5714285714285712</v>
      </c>
      <c r="G7" s="13">
        <f t="shared" si="2"/>
        <v>14.5</v>
      </c>
      <c r="H7" s="33">
        <f t="shared" si="3"/>
        <v>1.0714285714285712</v>
      </c>
      <c r="I7" s="34">
        <f>AVERAGE($D$6:$D$7,$D$14:$D$15)</f>
        <v>13</v>
      </c>
      <c r="J7" s="35">
        <f t="shared" si="4"/>
        <v>2.5714285714285712</v>
      </c>
      <c r="K7" s="36">
        <f>AVERAGE($D$6:$D$7)</f>
        <v>11.5</v>
      </c>
      <c r="L7" s="36">
        <f t="shared" si="5"/>
        <v>11.928571428571429</v>
      </c>
      <c r="M7" s="35">
        <f t="shared" si="6"/>
        <v>-0.42857142857142883</v>
      </c>
      <c r="N7" s="13">
        <f t="shared" si="7"/>
        <v>1.5</v>
      </c>
    </row>
    <row r="8" spans="2:14" ht="15" x14ac:dyDescent="0.2">
      <c r="C8" s="6" t="s">
        <v>3</v>
      </c>
      <c r="D8" s="32">
        <v>14</v>
      </c>
      <c r="E8" s="13">
        <f t="shared" si="0"/>
        <v>15.571428571428571</v>
      </c>
      <c r="F8" s="33">
        <f t="shared" si="1"/>
        <v>-1.5714285714285712</v>
      </c>
      <c r="G8" s="13">
        <f t="shared" si="2"/>
        <v>14.5</v>
      </c>
      <c r="H8" s="33">
        <f t="shared" si="3"/>
        <v>1.0714285714285712</v>
      </c>
      <c r="I8" s="13">
        <f>AVERAGE($D$8:$D$11,$D$16:$D$17)</f>
        <v>14.333333333333334</v>
      </c>
      <c r="J8" s="33">
        <f t="shared" si="4"/>
        <v>1.2380952380952372</v>
      </c>
      <c r="K8" s="13">
        <f>AVERAGE($D$8:$D$11)</f>
        <v>13</v>
      </c>
      <c r="L8" s="13">
        <f t="shared" si="5"/>
        <v>13.261904761904765</v>
      </c>
      <c r="M8" s="33">
        <f t="shared" si="6"/>
        <v>-0.26190476190476453</v>
      </c>
      <c r="N8" s="13">
        <f t="shared" si="7"/>
        <v>1</v>
      </c>
    </row>
    <row r="9" spans="2:14" ht="13" customHeight="1" x14ac:dyDescent="0.2">
      <c r="C9" s="6"/>
      <c r="D9" s="32">
        <v>12</v>
      </c>
      <c r="E9" s="13">
        <f>AVERAGE($D$6:$D$19)</f>
        <v>15.571428571428571</v>
      </c>
      <c r="F9" s="33">
        <f>D9-E9</f>
        <v>-3.5714285714285712</v>
      </c>
      <c r="G9" s="13">
        <f t="shared" si="2"/>
        <v>14.5</v>
      </c>
      <c r="H9" s="33">
        <f t="shared" si="3"/>
        <v>1.0714285714285712</v>
      </c>
      <c r="I9" s="13">
        <f t="shared" ref="I9:I11" si="8">AVERAGE($D$8:$D$11,$D$16:$D$17)</f>
        <v>14.333333333333334</v>
      </c>
      <c r="J9" s="33">
        <f t="shared" si="4"/>
        <v>1.2380952380952372</v>
      </c>
      <c r="K9" s="13">
        <f t="shared" ref="K9:K11" si="9">AVERAGE($D$8:$D$11)</f>
        <v>13</v>
      </c>
      <c r="L9" s="13">
        <f t="shared" si="5"/>
        <v>13.261904761904765</v>
      </c>
      <c r="M9" s="33">
        <f t="shared" si="6"/>
        <v>-0.26190476190476453</v>
      </c>
      <c r="N9" s="13">
        <f t="shared" si="7"/>
        <v>-1</v>
      </c>
    </row>
    <row r="10" spans="2:14" ht="13" customHeight="1" x14ac:dyDescent="0.2">
      <c r="C10" s="6"/>
      <c r="D10" s="32">
        <v>15</v>
      </c>
      <c r="E10" s="13">
        <f t="shared" si="0"/>
        <v>15.571428571428571</v>
      </c>
      <c r="F10" s="33">
        <f>D10-E10</f>
        <v>-0.57142857142857117</v>
      </c>
      <c r="G10" s="13">
        <f t="shared" si="2"/>
        <v>14.5</v>
      </c>
      <c r="H10" s="33">
        <f t="shared" si="3"/>
        <v>1.0714285714285712</v>
      </c>
      <c r="I10" s="13">
        <f t="shared" si="8"/>
        <v>14.333333333333334</v>
      </c>
      <c r="J10" s="33">
        <f t="shared" si="4"/>
        <v>1.2380952380952372</v>
      </c>
      <c r="K10" s="13">
        <f t="shared" si="9"/>
        <v>13</v>
      </c>
      <c r="L10" s="13">
        <f t="shared" si="5"/>
        <v>13.261904761904765</v>
      </c>
      <c r="M10" s="33">
        <f t="shared" si="6"/>
        <v>-0.26190476190476453</v>
      </c>
      <c r="N10" s="13">
        <f t="shared" si="7"/>
        <v>2</v>
      </c>
    </row>
    <row r="11" spans="2:14" ht="13" customHeight="1" x14ac:dyDescent="0.2">
      <c r="C11" s="6"/>
      <c r="D11" s="32">
        <v>11</v>
      </c>
      <c r="E11" s="13">
        <f t="shared" si="0"/>
        <v>15.571428571428571</v>
      </c>
      <c r="F11" s="33">
        <f t="shared" ref="F11" si="10">D11-E11</f>
        <v>-4.5714285714285712</v>
      </c>
      <c r="G11" s="13">
        <f t="shared" si="2"/>
        <v>14.5</v>
      </c>
      <c r="H11" s="33">
        <f t="shared" si="3"/>
        <v>1.0714285714285712</v>
      </c>
      <c r="I11" s="34">
        <f t="shared" si="8"/>
        <v>14.333333333333334</v>
      </c>
      <c r="J11" s="35">
        <f t="shared" si="4"/>
        <v>1.2380952380952372</v>
      </c>
      <c r="K11" s="36">
        <f t="shared" si="9"/>
        <v>13</v>
      </c>
      <c r="L11" s="36">
        <f t="shared" si="5"/>
        <v>13.261904761904765</v>
      </c>
      <c r="M11" s="35">
        <f t="shared" si="6"/>
        <v>-0.26190476190476453</v>
      </c>
      <c r="N11" s="13">
        <f t="shared" si="7"/>
        <v>-2</v>
      </c>
    </row>
    <row r="12" spans="2:14" ht="15" x14ac:dyDescent="0.2">
      <c r="C12" s="6" t="s">
        <v>4</v>
      </c>
      <c r="D12" s="32">
        <v>22</v>
      </c>
      <c r="E12" s="13">
        <f t="shared" si="0"/>
        <v>15.571428571428571</v>
      </c>
      <c r="F12" s="33">
        <f t="shared" si="1"/>
        <v>6.4285714285714288</v>
      </c>
      <c r="G12" s="13">
        <f t="shared" si="2"/>
        <v>14.5</v>
      </c>
      <c r="H12" s="33">
        <f t="shared" si="3"/>
        <v>1.0714285714285712</v>
      </c>
      <c r="I12" s="13">
        <f>AVERAGE($D$12:$D$13,$D$18:$D$19)</f>
        <v>20</v>
      </c>
      <c r="J12" s="33">
        <f t="shared" si="4"/>
        <v>-4.4285714285714288</v>
      </c>
      <c r="K12" s="13">
        <f>AVERAGE($D$12:$D$13)</f>
        <v>20.5</v>
      </c>
      <c r="L12" s="13">
        <f t="shared" si="5"/>
        <v>18.928571428571431</v>
      </c>
      <c r="M12" s="33">
        <f t="shared" si="6"/>
        <v>1.5714285714285694</v>
      </c>
      <c r="N12" s="13">
        <f t="shared" si="7"/>
        <v>1.5</v>
      </c>
    </row>
    <row r="13" spans="2:14" x14ac:dyDescent="0.2">
      <c r="B13" s="4"/>
      <c r="C13" s="7"/>
      <c r="D13" s="37">
        <v>19</v>
      </c>
      <c r="E13" s="36">
        <f t="shared" si="0"/>
        <v>15.571428571428571</v>
      </c>
      <c r="F13" s="35">
        <f t="shared" si="1"/>
        <v>3.4285714285714288</v>
      </c>
      <c r="G13" s="34">
        <f t="shared" si="2"/>
        <v>14.5</v>
      </c>
      <c r="H13" s="35">
        <f t="shared" si="3"/>
        <v>1.0714285714285712</v>
      </c>
      <c r="I13" s="36">
        <f>AVERAGE($D$12:$D$13,$D$18:$D$19)</f>
        <v>20</v>
      </c>
      <c r="J13" s="35">
        <f t="shared" si="4"/>
        <v>-4.4285714285714288</v>
      </c>
      <c r="K13" s="36">
        <f>AVERAGE($D$12:$D$13)</f>
        <v>20.5</v>
      </c>
      <c r="L13" s="36">
        <f t="shared" si="5"/>
        <v>18.928571428571431</v>
      </c>
      <c r="M13" s="35">
        <f t="shared" si="6"/>
        <v>1.5714285714285694</v>
      </c>
      <c r="N13" s="36">
        <f t="shared" si="7"/>
        <v>-1.5</v>
      </c>
    </row>
    <row r="14" spans="2:14" ht="15" x14ac:dyDescent="0.2">
      <c r="B14" s="1" t="s">
        <v>25</v>
      </c>
      <c r="C14" s="6" t="s">
        <v>2</v>
      </c>
      <c r="D14" s="32">
        <v>15</v>
      </c>
      <c r="E14" s="13">
        <f t="shared" si="0"/>
        <v>15.571428571428571</v>
      </c>
      <c r="F14" s="33">
        <f t="shared" si="1"/>
        <v>-0.57142857142857117</v>
      </c>
      <c r="G14" s="13">
        <f t="shared" ref="G14:G19" si="11">AVERAGE($D$14:$D$19)</f>
        <v>17</v>
      </c>
      <c r="H14" s="33">
        <f t="shared" si="3"/>
        <v>-1.4285714285714288</v>
      </c>
      <c r="I14" s="13">
        <f>AVERAGE($D$6:$D$7,$D$14:$D$15)</f>
        <v>13</v>
      </c>
      <c r="J14" s="33">
        <f t="shared" si="4"/>
        <v>2.5714285714285712</v>
      </c>
      <c r="K14" s="13">
        <f>AVERAGE($D$14:$D$15)</f>
        <v>14.5</v>
      </c>
      <c r="L14" s="13">
        <f t="shared" si="5"/>
        <v>14.428571428571429</v>
      </c>
      <c r="M14" s="33">
        <f t="shared" si="6"/>
        <v>7.1428571428571175E-2</v>
      </c>
      <c r="N14" s="13">
        <f t="shared" si="7"/>
        <v>0.5</v>
      </c>
    </row>
    <row r="15" spans="2:14" x14ac:dyDescent="0.2">
      <c r="C15" s="6"/>
      <c r="D15" s="32">
        <v>14</v>
      </c>
      <c r="E15" s="13">
        <f t="shared" si="0"/>
        <v>15.571428571428571</v>
      </c>
      <c r="F15" s="33">
        <f t="shared" si="1"/>
        <v>-1.5714285714285712</v>
      </c>
      <c r="G15" s="13">
        <f t="shared" si="11"/>
        <v>17</v>
      </c>
      <c r="H15" s="33">
        <f t="shared" si="3"/>
        <v>-1.4285714285714288</v>
      </c>
      <c r="I15" s="34">
        <f>AVERAGE($D$6:$D$7,$D$14:$D$15)</f>
        <v>13</v>
      </c>
      <c r="J15" s="35">
        <f t="shared" si="4"/>
        <v>2.5714285714285712</v>
      </c>
      <c r="K15" s="36">
        <f>AVERAGE($D$14:$D$15)</f>
        <v>14.5</v>
      </c>
      <c r="L15" s="36">
        <f t="shared" si="5"/>
        <v>14.428571428571429</v>
      </c>
      <c r="M15" s="35">
        <f t="shared" si="6"/>
        <v>7.1428571428571175E-2</v>
      </c>
      <c r="N15" s="13">
        <f t="shared" si="7"/>
        <v>-0.5</v>
      </c>
    </row>
    <row r="16" spans="2:14" ht="15" x14ac:dyDescent="0.2">
      <c r="C16" s="6" t="s">
        <v>3</v>
      </c>
      <c r="D16" s="32">
        <v>16</v>
      </c>
      <c r="E16" s="13">
        <f t="shared" si="0"/>
        <v>15.571428571428571</v>
      </c>
      <c r="F16" s="33">
        <f t="shared" si="1"/>
        <v>0.42857142857142883</v>
      </c>
      <c r="G16" s="13">
        <f t="shared" si="11"/>
        <v>17</v>
      </c>
      <c r="H16" s="33">
        <f t="shared" si="3"/>
        <v>-1.4285714285714288</v>
      </c>
      <c r="I16" s="13">
        <f>AVERAGE($D$8:$D$11,$D$16:$D$17)</f>
        <v>14.333333333333334</v>
      </c>
      <c r="J16" s="33">
        <f t="shared" si="4"/>
        <v>1.2380952380952372</v>
      </c>
      <c r="K16" s="13">
        <f>AVERAGE($D$16:$D$17)</f>
        <v>17</v>
      </c>
      <c r="L16" s="13">
        <f t="shared" si="5"/>
        <v>15.761904761904765</v>
      </c>
      <c r="M16" s="33">
        <f t="shared" si="6"/>
        <v>1.2380952380952355</v>
      </c>
      <c r="N16" s="13">
        <f t="shared" si="7"/>
        <v>-1</v>
      </c>
    </row>
    <row r="17" spans="2:14" x14ac:dyDescent="0.2">
      <c r="C17" s="6"/>
      <c r="D17" s="32">
        <v>18</v>
      </c>
      <c r="E17" s="13">
        <f t="shared" si="0"/>
        <v>15.571428571428571</v>
      </c>
      <c r="F17" s="33">
        <f t="shared" si="1"/>
        <v>2.4285714285714288</v>
      </c>
      <c r="G17" s="13">
        <f t="shared" si="11"/>
        <v>17</v>
      </c>
      <c r="H17" s="33">
        <f t="shared" si="3"/>
        <v>-1.4285714285714288</v>
      </c>
      <c r="I17" s="34">
        <f>AVERAGE($D$8:$D$11,$D$16:$D$17)</f>
        <v>14.333333333333334</v>
      </c>
      <c r="J17" s="35">
        <f t="shared" si="4"/>
        <v>1.2380952380952372</v>
      </c>
      <c r="K17" s="36">
        <f>AVERAGE($D$16:$D$17)</f>
        <v>17</v>
      </c>
      <c r="L17" s="36">
        <f t="shared" si="5"/>
        <v>15.761904761904765</v>
      </c>
      <c r="M17" s="35">
        <f t="shared" si="6"/>
        <v>1.2380952380952355</v>
      </c>
      <c r="N17" s="13">
        <f t="shared" si="7"/>
        <v>1</v>
      </c>
    </row>
    <row r="18" spans="2:14" ht="15" x14ac:dyDescent="0.2">
      <c r="C18" s="6" t="s">
        <v>4</v>
      </c>
      <c r="D18" s="32">
        <v>21</v>
      </c>
      <c r="E18" s="13">
        <f t="shared" si="0"/>
        <v>15.571428571428571</v>
      </c>
      <c r="F18" s="33">
        <f t="shared" si="1"/>
        <v>5.4285714285714288</v>
      </c>
      <c r="G18" s="13">
        <f t="shared" si="11"/>
        <v>17</v>
      </c>
      <c r="H18" s="33">
        <f t="shared" si="3"/>
        <v>-1.4285714285714288</v>
      </c>
      <c r="I18" s="13">
        <f>AVERAGE($D$12:$D$13,$D$18:$D$19)</f>
        <v>20</v>
      </c>
      <c r="J18" s="33">
        <f t="shared" si="4"/>
        <v>-4.4285714285714288</v>
      </c>
      <c r="K18" s="13">
        <f>AVERAGE($D$18:$D$19)</f>
        <v>19.5</v>
      </c>
      <c r="L18" s="13">
        <f t="shared" si="5"/>
        <v>21.428571428571431</v>
      </c>
      <c r="M18" s="33">
        <f t="shared" si="6"/>
        <v>-1.9285714285714306</v>
      </c>
      <c r="N18" s="13">
        <f t="shared" si="7"/>
        <v>1.5</v>
      </c>
    </row>
    <row r="19" spans="2:14" x14ac:dyDescent="0.2">
      <c r="B19" s="4"/>
      <c r="C19" s="7"/>
      <c r="D19" s="37">
        <v>18</v>
      </c>
      <c r="E19" s="36">
        <f t="shared" si="0"/>
        <v>15.571428571428571</v>
      </c>
      <c r="F19" s="35">
        <f t="shared" si="1"/>
        <v>2.4285714285714288</v>
      </c>
      <c r="G19" s="13">
        <f t="shared" si="11"/>
        <v>17</v>
      </c>
      <c r="H19" s="35">
        <f t="shared" si="3"/>
        <v>-1.4285714285714288</v>
      </c>
      <c r="I19" s="34">
        <f>AVERAGE($D$12:$D$13,$D$18:$D$19)</f>
        <v>20</v>
      </c>
      <c r="J19" s="35">
        <f t="shared" si="4"/>
        <v>-4.4285714285714288</v>
      </c>
      <c r="K19" s="36">
        <f>AVERAGE($D$18:$D$19)</f>
        <v>19.5</v>
      </c>
      <c r="L19" s="36">
        <f t="shared" si="5"/>
        <v>21.428571428571431</v>
      </c>
      <c r="M19" s="35">
        <f t="shared" si="6"/>
        <v>-1.9285714285714306</v>
      </c>
      <c r="N19" s="13">
        <f t="shared" si="7"/>
        <v>-1.5</v>
      </c>
    </row>
    <row r="20" spans="2:14" x14ac:dyDescent="0.2">
      <c r="B20" s="2"/>
      <c r="C20" s="2"/>
      <c r="D20" s="120" t="s">
        <v>26</v>
      </c>
      <c r="E20" s="121"/>
      <c r="F20" s="38">
        <f>SUMSQ(F6:F19)</f>
        <v>171.42857142857139</v>
      </c>
      <c r="G20" s="39"/>
      <c r="H20" s="40">
        <f>SUMSQ(H6:H19)</f>
        <v>21.428571428571431</v>
      </c>
      <c r="I20" s="36"/>
      <c r="J20" s="41">
        <f>SUMSQ(J6:J19)</f>
        <v>114.09523809523809</v>
      </c>
      <c r="K20" s="36"/>
      <c r="L20" s="13"/>
      <c r="M20" s="41">
        <f>SUMSQ(M6:M19)</f>
        <v>16.095238095238088</v>
      </c>
      <c r="N20" s="41">
        <f>SUMSQ(N6:N19)</f>
        <v>26</v>
      </c>
    </row>
    <row r="21" spans="2:14" ht="15" x14ac:dyDescent="0.2">
      <c r="B21" s="2"/>
      <c r="C21" s="2"/>
      <c r="D21" s="2"/>
      <c r="E21" s="42"/>
      <c r="F21" s="26" t="s">
        <v>27</v>
      </c>
      <c r="G21" s="42"/>
      <c r="H21" s="43" t="s">
        <v>28</v>
      </c>
      <c r="I21" s="42"/>
      <c r="J21" s="26" t="s">
        <v>29</v>
      </c>
      <c r="K21" s="42"/>
      <c r="L21" s="42"/>
      <c r="M21" s="26" t="s">
        <v>30</v>
      </c>
      <c r="N21" s="27" t="s">
        <v>31</v>
      </c>
    </row>
    <row r="22" spans="2:14" ht="15" x14ac:dyDescent="0.2">
      <c r="B22" s="2"/>
      <c r="C22" s="2"/>
      <c r="D22" s="2"/>
      <c r="E22" s="2"/>
      <c r="F22" s="44"/>
      <c r="G22" s="2"/>
      <c r="H22" s="2"/>
      <c r="I22" s="43"/>
      <c r="J22" s="45"/>
      <c r="K22" s="46" t="s">
        <v>32</v>
      </c>
      <c r="L22" s="47">
        <f>H20+J20+M20+N20</f>
        <v>177.61904761904759</v>
      </c>
      <c r="M22" s="2"/>
      <c r="N22" s="2"/>
    </row>
    <row r="23" spans="2:14" x14ac:dyDescent="0.2">
      <c r="D23" s="1">
        <f>SUM(D6:D19)</f>
        <v>218</v>
      </c>
    </row>
  </sheetData>
  <mergeCells count="1">
    <mergeCell ref="D20:E20"/>
  </mergeCells>
  <phoneticPr fontId="1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1025" r:id="rId4">
          <objectPr defaultSize="0" autoPict="0" r:id="rId5">
            <anchor moveWithCells="1" sizeWithCells="1">
              <from>
                <xdr:col>4</xdr:col>
                <xdr:colOff>177800</xdr:colOff>
                <xdr:row>4</xdr:row>
                <xdr:rowOff>12700</xdr:rowOff>
              </from>
              <to>
                <xdr:col>4</xdr:col>
                <xdr:colOff>355600</xdr:colOff>
                <xdr:row>4</xdr:row>
                <xdr:rowOff>190500</xdr:rowOff>
              </to>
            </anchor>
          </objectPr>
        </oleObject>
      </mc:Choice>
      <mc:Fallback>
        <oleObject progId="Equation.DSMT4" shapeId="1025" r:id="rId4"/>
      </mc:Fallback>
    </mc:AlternateContent>
    <mc:AlternateContent xmlns:mc="http://schemas.openxmlformats.org/markup-compatibility/2006">
      <mc:Choice Requires="x14">
        <oleObject progId="Equation.DSMT4" shapeId="1026" r:id="rId6">
          <objectPr defaultSize="0" autoPict="0" r:id="rId7">
            <anchor moveWithCells="1" sizeWithCells="1">
              <from>
                <xdr:col>5</xdr:col>
                <xdr:colOff>38100</xdr:colOff>
                <xdr:row>4</xdr:row>
                <xdr:rowOff>19050</xdr:rowOff>
              </from>
              <to>
                <xdr:col>5</xdr:col>
                <xdr:colOff>393700</xdr:colOff>
                <xdr:row>5</xdr:row>
                <xdr:rowOff>0</xdr:rowOff>
              </to>
            </anchor>
          </objectPr>
        </oleObject>
      </mc:Choice>
      <mc:Fallback>
        <oleObject progId="Equation.DSMT4" shapeId="1026" r:id="rId6"/>
      </mc:Fallback>
    </mc:AlternateContent>
    <mc:AlternateContent xmlns:mc="http://schemas.openxmlformats.org/markup-compatibility/2006">
      <mc:Choice Requires="x14">
        <oleObject progId="Equation.DSMT4" shapeId="1027" r:id="rId8">
          <objectPr defaultSize="0" autoPict="0" r:id="rId9">
            <anchor moveWithCells="1" sizeWithCells="1">
              <from>
                <xdr:col>6</xdr:col>
                <xdr:colOff>184150</xdr:colOff>
                <xdr:row>4</xdr:row>
                <xdr:rowOff>19050</xdr:rowOff>
              </from>
              <to>
                <xdr:col>6</xdr:col>
                <xdr:colOff>361950</xdr:colOff>
                <xdr:row>5</xdr:row>
                <xdr:rowOff>0</xdr:rowOff>
              </to>
            </anchor>
          </objectPr>
        </oleObject>
      </mc:Choice>
      <mc:Fallback>
        <oleObject progId="Equation.DSMT4" shapeId="1027" r:id="rId8"/>
      </mc:Fallback>
    </mc:AlternateContent>
    <mc:AlternateContent xmlns:mc="http://schemas.openxmlformats.org/markup-compatibility/2006">
      <mc:Choice Requires="x14">
        <oleObject progId="Equation.DSMT4" shapeId="1028" r:id="rId10">
          <objectPr defaultSize="0" autoPict="0" r:id="rId11">
            <anchor moveWithCells="1" sizeWithCells="1">
              <from>
                <xdr:col>7</xdr:col>
                <xdr:colOff>19050</xdr:colOff>
                <xdr:row>4</xdr:row>
                <xdr:rowOff>19050</xdr:rowOff>
              </from>
              <to>
                <xdr:col>8</xdr:col>
                <xdr:colOff>12700</xdr:colOff>
                <xdr:row>5</xdr:row>
                <xdr:rowOff>0</xdr:rowOff>
              </to>
            </anchor>
          </objectPr>
        </oleObject>
      </mc:Choice>
      <mc:Fallback>
        <oleObject progId="Equation.DSMT4" shapeId="1028" r:id="rId10"/>
      </mc:Fallback>
    </mc:AlternateContent>
    <mc:AlternateContent xmlns:mc="http://schemas.openxmlformats.org/markup-compatibility/2006">
      <mc:Choice Requires="x14">
        <oleObject progId="Equation.DSMT4" shapeId="1029" r:id="rId12">
          <objectPr defaultSize="0" autoPict="0" r:id="rId13">
            <anchor moveWithCells="1" sizeWithCells="1">
              <from>
                <xdr:col>8</xdr:col>
                <xdr:colOff>158750</xdr:colOff>
                <xdr:row>4</xdr:row>
                <xdr:rowOff>19050</xdr:rowOff>
              </from>
              <to>
                <xdr:col>8</xdr:col>
                <xdr:colOff>336550</xdr:colOff>
                <xdr:row>5</xdr:row>
                <xdr:rowOff>0</xdr:rowOff>
              </to>
            </anchor>
          </objectPr>
        </oleObject>
      </mc:Choice>
      <mc:Fallback>
        <oleObject progId="Equation.DSMT4" shapeId="1029" r:id="rId12"/>
      </mc:Fallback>
    </mc:AlternateContent>
    <mc:AlternateContent xmlns:mc="http://schemas.openxmlformats.org/markup-compatibility/2006">
      <mc:Choice Requires="x14">
        <oleObject progId="Equation.DSMT4" shapeId="1030" r:id="rId14">
          <objectPr defaultSize="0" autoPict="0" r:id="rId15">
            <anchor moveWithCells="1" sizeWithCells="1">
              <from>
                <xdr:col>8</xdr:col>
                <xdr:colOff>400050</xdr:colOff>
                <xdr:row>4</xdr:row>
                <xdr:rowOff>25400</xdr:rowOff>
              </from>
              <to>
                <xdr:col>10</xdr:col>
                <xdr:colOff>6350</xdr:colOff>
                <xdr:row>5</xdr:row>
                <xdr:rowOff>0</xdr:rowOff>
              </to>
            </anchor>
          </objectPr>
        </oleObject>
      </mc:Choice>
      <mc:Fallback>
        <oleObject progId="Equation.DSMT4" shapeId="1030" r:id="rId14"/>
      </mc:Fallback>
    </mc:AlternateContent>
    <mc:AlternateContent xmlns:mc="http://schemas.openxmlformats.org/markup-compatibility/2006">
      <mc:Choice Requires="x14">
        <oleObject progId="Equation.DSMT4" shapeId="1031" r:id="rId16">
          <objectPr defaultSize="0" autoPict="0" r:id="rId17">
            <anchor moveWithCells="1" sizeWithCells="1">
              <from>
                <xdr:col>10</xdr:col>
                <xdr:colOff>139700</xdr:colOff>
                <xdr:row>4</xdr:row>
                <xdr:rowOff>0</xdr:rowOff>
              </from>
              <to>
                <xdr:col>10</xdr:col>
                <xdr:colOff>349250</xdr:colOff>
                <xdr:row>5</xdr:row>
                <xdr:rowOff>6350</xdr:rowOff>
              </to>
            </anchor>
          </objectPr>
        </oleObject>
      </mc:Choice>
      <mc:Fallback>
        <oleObject progId="Equation.DSMT4" shapeId="1031" r:id="rId16"/>
      </mc:Fallback>
    </mc:AlternateContent>
    <mc:AlternateContent xmlns:mc="http://schemas.openxmlformats.org/markup-compatibility/2006">
      <mc:Choice Requires="x14">
        <oleObject progId="Equation.DSMT4" shapeId="1032" r:id="rId18">
          <objectPr defaultSize="0" autoPict="0" r:id="rId19">
            <anchor moveWithCells="1" sizeWithCells="1">
              <from>
                <xdr:col>11</xdr:col>
                <xdr:colOff>114300</xdr:colOff>
                <xdr:row>4</xdr:row>
                <xdr:rowOff>31750</xdr:rowOff>
              </from>
              <to>
                <xdr:col>11</xdr:col>
                <xdr:colOff>355600</xdr:colOff>
                <xdr:row>5</xdr:row>
                <xdr:rowOff>12700</xdr:rowOff>
              </to>
            </anchor>
          </objectPr>
        </oleObject>
      </mc:Choice>
      <mc:Fallback>
        <oleObject progId="Equation.DSMT4" shapeId="1032" r:id="rId18"/>
      </mc:Fallback>
    </mc:AlternateContent>
    <mc:AlternateContent xmlns:mc="http://schemas.openxmlformats.org/markup-compatibility/2006">
      <mc:Choice Requires="x14">
        <oleObject progId="Equation.DSMT4" shapeId="1033" r:id="rId20">
          <objectPr defaultSize="0" autoPict="0" r:id="rId21">
            <anchor moveWithCells="1" sizeWithCells="1">
              <from>
                <xdr:col>12</xdr:col>
                <xdr:colOff>25400</xdr:colOff>
                <xdr:row>4</xdr:row>
                <xdr:rowOff>6350</xdr:rowOff>
              </from>
              <to>
                <xdr:col>13</xdr:col>
                <xdr:colOff>0</xdr:colOff>
                <xdr:row>5</xdr:row>
                <xdr:rowOff>19050</xdr:rowOff>
              </to>
            </anchor>
          </objectPr>
        </oleObject>
      </mc:Choice>
      <mc:Fallback>
        <oleObject progId="Equation.DSMT4" shapeId="1033" r:id="rId20"/>
      </mc:Fallback>
    </mc:AlternateContent>
    <mc:AlternateContent xmlns:mc="http://schemas.openxmlformats.org/markup-compatibility/2006">
      <mc:Choice Requires="x14">
        <oleObject progId="Equation.DSMT4" shapeId="1034" r:id="rId22">
          <objectPr defaultSize="0" autoPict="0" r:id="rId23">
            <anchor moveWithCells="1" sizeWithCells="1">
              <from>
                <xdr:col>13</xdr:col>
                <xdr:colOff>50800</xdr:colOff>
                <xdr:row>4</xdr:row>
                <xdr:rowOff>6350</xdr:rowOff>
              </from>
              <to>
                <xdr:col>13</xdr:col>
                <xdr:colOff>495300</xdr:colOff>
                <xdr:row>5</xdr:row>
                <xdr:rowOff>0</xdr:rowOff>
              </to>
            </anchor>
          </objectPr>
        </oleObject>
      </mc:Choice>
      <mc:Fallback>
        <oleObject progId="Equation.DSMT4" shapeId="1034" r:id="rId22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B7DA4-6C50-4FA9-A3F5-F27F554BE71F}">
  <dimension ref="B3:R54"/>
  <sheetViews>
    <sheetView workbookViewId="0"/>
  </sheetViews>
  <sheetFormatPr defaultRowHeight="11" x14ac:dyDescent="0.2"/>
  <cols>
    <col min="1" max="1" width="8.7265625" style="70"/>
    <col min="2" max="2" width="12.90625" style="70" customWidth="1"/>
    <col min="3" max="3" width="7.36328125" style="70" customWidth="1"/>
    <col min="4" max="4" width="8.08984375" style="70" customWidth="1"/>
    <col min="5" max="5" width="8.54296875" style="70" customWidth="1"/>
    <col min="6" max="6" width="7" style="70" customWidth="1"/>
    <col min="7" max="7" width="7.453125" style="70" customWidth="1"/>
    <col min="8" max="8" width="8.81640625" style="70" bestFit="1" customWidth="1"/>
    <col min="9" max="10" width="5.26953125" style="70" customWidth="1"/>
    <col min="11" max="11" width="8.36328125" style="70" customWidth="1"/>
    <col min="12" max="12" width="2.26953125" style="71" customWidth="1"/>
    <col min="13" max="13" width="8.1796875" style="70" customWidth="1"/>
    <col min="14" max="14" width="2.6328125" style="71" customWidth="1"/>
    <col min="15" max="15" width="8.26953125" style="70" customWidth="1"/>
    <col min="16" max="16" width="3" style="70" customWidth="1"/>
    <col min="17" max="17" width="9.1796875" style="70" customWidth="1"/>
    <col min="18" max="18" width="6.54296875" style="70" customWidth="1"/>
    <col min="19" max="19" width="2.54296875" style="70" customWidth="1"/>
    <col min="20" max="16384" width="8.7265625" style="70"/>
  </cols>
  <sheetData>
    <row r="3" spans="2:18" ht="13.5" customHeight="1" x14ac:dyDescent="0.2"/>
    <row r="4" spans="2:18" ht="13.5" customHeight="1" x14ac:dyDescent="0.2"/>
    <row r="5" spans="2:18" ht="13.5" customHeight="1" x14ac:dyDescent="0.2"/>
    <row r="6" spans="2:18" ht="13.5" customHeight="1" thickBot="1" x14ac:dyDescent="0.3">
      <c r="B6" s="72" t="s">
        <v>39</v>
      </c>
      <c r="C6" s="73" t="s">
        <v>40</v>
      </c>
      <c r="D6" s="73" t="s">
        <v>41</v>
      </c>
      <c r="E6" s="73" t="s">
        <v>42</v>
      </c>
      <c r="F6" s="73" t="s">
        <v>56</v>
      </c>
      <c r="G6" s="74" t="s">
        <v>57</v>
      </c>
      <c r="I6" s="75" t="s">
        <v>39</v>
      </c>
      <c r="J6" s="76" t="s">
        <v>40</v>
      </c>
      <c r="K6" s="77" t="s">
        <v>58</v>
      </c>
      <c r="L6" s="77"/>
      <c r="M6" s="77" t="s">
        <v>59</v>
      </c>
      <c r="N6" s="77"/>
      <c r="O6" s="77" t="s">
        <v>60</v>
      </c>
      <c r="P6" s="78"/>
      <c r="Q6" s="53" t="s">
        <v>45</v>
      </c>
    </row>
    <row r="7" spans="2:18" ht="13.5" customHeight="1" thickBot="1" x14ac:dyDescent="0.25">
      <c r="B7" s="79" t="s">
        <v>61</v>
      </c>
      <c r="C7" s="80">
        <v>5</v>
      </c>
      <c r="D7" s="81">
        <v>145.42857140000001</v>
      </c>
      <c r="E7" s="82">
        <v>29.085714299999999</v>
      </c>
      <c r="F7" s="83">
        <v>8.9499999999999993</v>
      </c>
      <c r="G7" s="84">
        <v>3.8999999999999998E-3</v>
      </c>
      <c r="I7" s="85" t="s">
        <v>47</v>
      </c>
      <c r="J7" s="86">
        <v>1</v>
      </c>
      <c r="K7" s="87">
        <v>21.428571399999999</v>
      </c>
      <c r="L7" s="58" t="s">
        <v>48</v>
      </c>
      <c r="M7" s="88">
        <v>16.1333333</v>
      </c>
      <c r="N7" s="58" t="s">
        <v>48</v>
      </c>
      <c r="O7" s="88">
        <v>13.090909099999999</v>
      </c>
      <c r="Q7" s="60">
        <v>21.428571428571431</v>
      </c>
    </row>
    <row r="8" spans="2:18" ht="13.5" customHeight="1" thickBot="1" x14ac:dyDescent="0.25">
      <c r="B8" s="89" t="s">
        <v>62</v>
      </c>
      <c r="C8" s="90">
        <v>8</v>
      </c>
      <c r="D8" s="88">
        <v>26</v>
      </c>
      <c r="E8" s="88">
        <v>3.25</v>
      </c>
      <c r="F8" s="91"/>
      <c r="G8" s="92"/>
      <c r="I8" s="85" t="s">
        <v>52</v>
      </c>
      <c r="J8" s="86">
        <v>2</v>
      </c>
      <c r="K8" s="88">
        <v>108.8</v>
      </c>
      <c r="L8" s="59" t="s">
        <v>49</v>
      </c>
      <c r="M8" s="88">
        <v>108.8</v>
      </c>
      <c r="N8" s="58" t="s">
        <v>48</v>
      </c>
      <c r="O8" s="88">
        <v>105.2</v>
      </c>
      <c r="Q8" s="63">
        <v>114.09523809523809</v>
      </c>
      <c r="R8" s="93" t="s">
        <v>63</v>
      </c>
    </row>
    <row r="9" spans="2:18" ht="13.5" customHeight="1" x14ac:dyDescent="0.2">
      <c r="B9" s="94" t="s">
        <v>64</v>
      </c>
      <c r="C9" s="95">
        <v>13</v>
      </c>
      <c r="D9" s="96">
        <v>171.42857140000001</v>
      </c>
      <c r="E9" s="96"/>
      <c r="F9" s="97"/>
      <c r="G9" s="98"/>
      <c r="I9" s="85" t="s">
        <v>54</v>
      </c>
      <c r="J9" s="99">
        <v>2</v>
      </c>
      <c r="K9" s="100">
        <v>15.2</v>
      </c>
      <c r="L9" s="101" t="s">
        <v>49</v>
      </c>
      <c r="M9" s="100">
        <v>15.2</v>
      </c>
      <c r="N9" s="101" t="s">
        <v>49</v>
      </c>
      <c r="O9" s="100">
        <v>15.2</v>
      </c>
      <c r="Q9" s="64">
        <v>16.095238095238088</v>
      </c>
      <c r="R9" s="93" t="s">
        <v>63</v>
      </c>
    </row>
    <row r="10" spans="2:18" ht="13.5" customHeight="1" thickBot="1" x14ac:dyDescent="0.3">
      <c r="B10" s="102" t="s">
        <v>65</v>
      </c>
      <c r="C10" s="103" t="s">
        <v>66</v>
      </c>
      <c r="D10" s="103" t="s">
        <v>67</v>
      </c>
      <c r="E10" s="104" t="s">
        <v>68</v>
      </c>
      <c r="F10" s="105"/>
      <c r="P10" s="106" t="s">
        <v>7</v>
      </c>
      <c r="Q10" s="107">
        <f>SUM(Q7:Q9)</f>
        <v>151.61904761904759</v>
      </c>
      <c r="R10" s="93" t="s">
        <v>63</v>
      </c>
    </row>
    <row r="11" spans="2:18" ht="13.5" customHeight="1" x14ac:dyDescent="0.2">
      <c r="B11" s="108">
        <v>0.848333</v>
      </c>
      <c r="C11" s="109">
        <v>11.57746</v>
      </c>
      <c r="D11" s="108">
        <v>1.8027759999999999</v>
      </c>
      <c r="E11" s="110">
        <v>15.571429999999999</v>
      </c>
      <c r="F11" s="105"/>
    </row>
    <row r="12" spans="2:18" ht="13.5" customHeight="1" x14ac:dyDescent="0.2"/>
    <row r="13" spans="2:18" ht="13.5" customHeight="1" x14ac:dyDescent="0.2"/>
    <row r="14" spans="2:18" ht="13.5" customHeight="1" x14ac:dyDescent="0.2">
      <c r="B14" s="111"/>
    </row>
    <row r="15" spans="2:18" ht="13.5" customHeight="1" x14ac:dyDescent="0.2">
      <c r="B15" s="111"/>
    </row>
    <row r="16" spans="2:18" ht="13.5" customHeight="1" x14ac:dyDescent="0.2">
      <c r="B16" s="111"/>
    </row>
    <row r="17" spans="2:18" ht="13.5" customHeight="1" x14ac:dyDescent="0.2">
      <c r="B17" s="111"/>
    </row>
    <row r="18" spans="2:18" ht="13.5" customHeight="1" x14ac:dyDescent="0.2">
      <c r="B18" s="111"/>
    </row>
    <row r="19" spans="2:18" ht="13.5" customHeight="1" x14ac:dyDescent="0.2">
      <c r="B19" s="111"/>
    </row>
    <row r="20" spans="2:18" ht="13.5" customHeight="1" x14ac:dyDescent="0.2">
      <c r="B20" s="111"/>
    </row>
    <row r="21" spans="2:18" ht="13.5" customHeight="1" x14ac:dyDescent="0.2">
      <c r="B21" s="111"/>
    </row>
    <row r="22" spans="2:18" ht="13.5" customHeight="1" x14ac:dyDescent="0.2">
      <c r="B22" s="111"/>
    </row>
    <row r="23" spans="2:18" ht="13.5" customHeight="1" x14ac:dyDescent="0.2">
      <c r="B23" s="111"/>
      <c r="M23" s="70">
        <v>21.428571428571431</v>
      </c>
      <c r="O23" s="70">
        <v>114.09523809523809</v>
      </c>
      <c r="R23" s="70">
        <v>16.095238095238088</v>
      </c>
    </row>
    <row r="24" spans="2:18" ht="13.5" customHeight="1" x14ac:dyDescent="0.2">
      <c r="B24" s="111"/>
      <c r="Q24" s="112">
        <f>Q10+26</f>
        <v>177.61904761904759</v>
      </c>
    </row>
    <row r="25" spans="2:18" ht="13.5" customHeight="1" x14ac:dyDescent="0.2">
      <c r="B25" s="111"/>
    </row>
    <row r="26" spans="2:18" ht="13.5" customHeight="1" x14ac:dyDescent="0.2">
      <c r="B26" s="111"/>
    </row>
    <row r="27" spans="2:18" ht="13.5" customHeight="1" x14ac:dyDescent="0.2">
      <c r="B27" s="111"/>
    </row>
    <row r="28" spans="2:18" ht="13.5" customHeight="1" x14ac:dyDescent="0.2">
      <c r="B28" s="111"/>
    </row>
    <row r="29" spans="2:18" ht="13.5" customHeight="1" x14ac:dyDescent="0.2">
      <c r="B29" s="111"/>
    </row>
    <row r="30" spans="2:18" ht="13.5" customHeight="1" x14ac:dyDescent="0.2">
      <c r="B30" s="111"/>
    </row>
    <row r="31" spans="2:18" ht="13.5" customHeight="1" x14ac:dyDescent="0.2">
      <c r="B31" s="111"/>
    </row>
    <row r="32" spans="2:18" ht="13.5" customHeight="1" x14ac:dyDescent="0.2">
      <c r="B32" s="111"/>
    </row>
    <row r="33" spans="2:2" ht="13.5" customHeight="1" x14ac:dyDescent="0.2">
      <c r="B33" s="111"/>
    </row>
    <row r="34" spans="2:2" ht="13.5" customHeight="1" x14ac:dyDescent="0.2">
      <c r="B34" s="111"/>
    </row>
    <row r="35" spans="2:2" ht="13.5" customHeight="1" x14ac:dyDescent="0.2">
      <c r="B35" s="111"/>
    </row>
    <row r="36" spans="2:2" ht="13.5" customHeight="1" x14ac:dyDescent="0.2">
      <c r="B36" s="111"/>
    </row>
    <row r="37" spans="2:2" ht="13.5" customHeight="1" x14ac:dyDescent="0.2">
      <c r="B37" s="111"/>
    </row>
    <row r="38" spans="2:2" ht="13.5" customHeight="1" x14ac:dyDescent="0.2">
      <c r="B38" s="111"/>
    </row>
    <row r="39" spans="2:2" ht="13.5" customHeight="1" x14ac:dyDescent="0.2">
      <c r="B39" s="111"/>
    </row>
    <row r="40" spans="2:2" ht="13.5" customHeight="1" x14ac:dyDescent="0.2">
      <c r="B40" s="111"/>
    </row>
    <row r="41" spans="2:2" ht="13.5" customHeight="1" x14ac:dyDescent="0.2">
      <c r="B41" s="111"/>
    </row>
    <row r="42" spans="2:2" ht="11.5" x14ac:dyDescent="0.2">
      <c r="B42" s="111"/>
    </row>
    <row r="43" spans="2:2" ht="11.5" x14ac:dyDescent="0.2">
      <c r="B43" s="111"/>
    </row>
    <row r="44" spans="2:2" ht="11.5" x14ac:dyDescent="0.2">
      <c r="B44" s="111"/>
    </row>
    <row r="45" spans="2:2" ht="11.5" x14ac:dyDescent="0.2">
      <c r="B45" s="111"/>
    </row>
    <row r="46" spans="2:2" ht="11.5" x14ac:dyDescent="0.2">
      <c r="B46" s="111"/>
    </row>
    <row r="47" spans="2:2" ht="11.5" x14ac:dyDescent="0.2">
      <c r="B47" s="111"/>
    </row>
    <row r="48" spans="2:2" x14ac:dyDescent="0.2">
      <c r="B48" s="71"/>
    </row>
    <row r="49" spans="2:2" x14ac:dyDescent="0.2">
      <c r="B49" s="71"/>
    </row>
    <row r="53" spans="2:2" ht="11.5" x14ac:dyDescent="0.2">
      <c r="B53" s="113"/>
    </row>
    <row r="54" spans="2:2" ht="11.5" x14ac:dyDescent="0.2">
      <c r="B54" s="113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16411-C436-4389-AD47-3538462E44E0}">
  <dimension ref="B6:N12"/>
  <sheetViews>
    <sheetView topLeftCell="A4" workbookViewId="0">
      <selection activeCell="A4" sqref="A4"/>
    </sheetView>
  </sheetViews>
  <sheetFormatPr defaultRowHeight="12" x14ac:dyDescent="0.2"/>
  <cols>
    <col min="1" max="1" width="8.7265625" style="48"/>
    <col min="2" max="2" width="12.7265625" style="48" customWidth="1"/>
    <col min="3" max="3" width="6.6328125" style="48" customWidth="1"/>
    <col min="4" max="4" width="8.90625" style="48" bestFit="1" customWidth="1"/>
    <col min="5" max="5" width="9.6328125" style="48" customWidth="1"/>
    <col min="6" max="6" width="10.26953125" style="48" customWidth="1"/>
    <col min="7" max="7" width="8.7265625" style="48"/>
    <col min="8" max="8" width="7.26953125" style="48" customWidth="1"/>
    <col min="9" max="9" width="6.453125" style="48" customWidth="1"/>
    <col min="10" max="10" width="11.81640625" style="48" customWidth="1"/>
    <col min="11" max="11" width="2.6328125" style="48" customWidth="1"/>
    <col min="12" max="12" width="11.7265625" style="48" customWidth="1"/>
    <col min="13" max="13" width="2.6328125" style="48" customWidth="1"/>
    <col min="14" max="14" width="11.7265625" style="48" customWidth="1"/>
    <col min="15" max="15" width="11.36328125" style="48" customWidth="1"/>
    <col min="16" max="16384" width="8.7265625" style="48"/>
  </cols>
  <sheetData>
    <row r="6" spans="2:14" x14ac:dyDescent="0.2">
      <c r="H6" s="48" t="s">
        <v>33</v>
      </c>
      <c r="J6" s="49" t="s">
        <v>34</v>
      </c>
      <c r="N6" s="49" t="s">
        <v>35</v>
      </c>
    </row>
    <row r="7" spans="2:14" x14ac:dyDescent="0.2">
      <c r="B7" s="48" t="s">
        <v>36</v>
      </c>
      <c r="J7" s="50" t="s">
        <v>37</v>
      </c>
      <c r="L7" s="49" t="s">
        <v>38</v>
      </c>
    </row>
    <row r="8" spans="2:14" x14ac:dyDescent="0.2">
      <c r="B8" s="51" t="s">
        <v>39</v>
      </c>
      <c r="C8" s="52" t="s">
        <v>40</v>
      </c>
      <c r="D8" s="52" t="s">
        <v>41</v>
      </c>
      <c r="E8" s="52" t="s">
        <v>42</v>
      </c>
      <c r="F8" s="52" t="s">
        <v>43</v>
      </c>
      <c r="H8" s="51" t="s">
        <v>39</v>
      </c>
      <c r="I8" s="52" t="s">
        <v>40</v>
      </c>
      <c r="J8" s="52" t="s">
        <v>41</v>
      </c>
      <c r="L8" s="52" t="s">
        <v>44</v>
      </c>
      <c r="N8" s="53" t="s">
        <v>45</v>
      </c>
    </row>
    <row r="9" spans="2:14" ht="13.5" thickBot="1" x14ac:dyDescent="0.25">
      <c r="B9" s="54" t="s">
        <v>46</v>
      </c>
      <c r="C9" s="55">
        <v>5</v>
      </c>
      <c r="D9" s="56">
        <v>145.42859999999999</v>
      </c>
      <c r="E9" s="57">
        <v>29.085699999999999</v>
      </c>
      <c r="F9" s="57">
        <v>8.9495000000000005</v>
      </c>
      <c r="H9" s="54" t="s">
        <v>47</v>
      </c>
      <c r="I9" s="55">
        <v>1</v>
      </c>
      <c r="J9" s="57">
        <v>13.0909</v>
      </c>
      <c r="K9" s="58" t="s">
        <v>48</v>
      </c>
      <c r="L9" s="56">
        <v>21.428570000000001</v>
      </c>
      <c r="M9" s="59" t="s">
        <v>49</v>
      </c>
      <c r="N9" s="60">
        <v>21.428571428571431</v>
      </c>
    </row>
    <row r="10" spans="2:14" ht="13.5" thickBot="1" x14ac:dyDescent="0.25">
      <c r="B10" s="54" t="s">
        <v>50</v>
      </c>
      <c r="C10" s="55">
        <v>8</v>
      </c>
      <c r="D10" s="57">
        <v>26</v>
      </c>
      <c r="E10" s="57">
        <v>3.25</v>
      </c>
      <c r="F10" s="61" t="s">
        <v>51</v>
      </c>
      <c r="H10" s="54" t="s">
        <v>52</v>
      </c>
      <c r="I10" s="55">
        <v>2</v>
      </c>
      <c r="J10" s="57">
        <v>105.2</v>
      </c>
      <c r="K10" s="58" t="s">
        <v>48</v>
      </c>
      <c r="L10" s="62">
        <v>108.8</v>
      </c>
      <c r="M10" s="58" t="s">
        <v>48</v>
      </c>
      <c r="N10" s="63">
        <v>114.09523809523809</v>
      </c>
    </row>
    <row r="11" spans="2:14" ht="13.5" thickBot="1" x14ac:dyDescent="0.25">
      <c r="B11" s="54" t="s">
        <v>53</v>
      </c>
      <c r="C11" s="55">
        <v>13</v>
      </c>
      <c r="D11" s="57">
        <v>171.42859999999999</v>
      </c>
      <c r="E11" s="57"/>
      <c r="F11" s="57">
        <v>3.8999999999999998E-3</v>
      </c>
      <c r="H11" s="54" t="s">
        <v>54</v>
      </c>
      <c r="I11" s="55">
        <v>2</v>
      </c>
      <c r="J11" s="57">
        <v>15.2</v>
      </c>
      <c r="K11" s="59" t="s">
        <v>49</v>
      </c>
      <c r="L11" s="62">
        <v>15.2</v>
      </c>
      <c r="M11" s="58" t="s">
        <v>48</v>
      </c>
      <c r="N11" s="64">
        <v>16.095238095238088</v>
      </c>
    </row>
    <row r="12" spans="2:14" ht="13.5" thickBot="1" x14ac:dyDescent="0.25">
      <c r="H12" s="65" t="s">
        <v>55</v>
      </c>
      <c r="I12" s="66">
        <f t="shared" ref="I12:L12" si="0">SUM(I9:I11)</f>
        <v>5</v>
      </c>
      <c r="J12" s="67">
        <f t="shared" si="0"/>
        <v>133.49090000000001</v>
      </c>
      <c r="K12" s="58" t="s">
        <v>48</v>
      </c>
      <c r="L12" s="68">
        <f t="shared" si="0"/>
        <v>145.42856999999998</v>
      </c>
      <c r="M12" s="58" t="s">
        <v>48</v>
      </c>
      <c r="N12" s="69">
        <f>SUM(N9:N11)</f>
        <v>151.61904761904759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繰り返し等しい平方和</vt:lpstr>
      <vt:lpstr>不揃い平方和</vt:lpstr>
      <vt:lpstr>SAS_GLM</vt:lpstr>
      <vt:lpstr>JMPモデルのあてはめ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2021-06-09T03:22:57Z</cp:lastPrinted>
  <dcterms:created xsi:type="dcterms:W3CDTF">2021-05-25T06:15:09Z</dcterms:created>
  <dcterms:modified xsi:type="dcterms:W3CDTF">2023-03-13T05:12:30Z</dcterms:modified>
</cp:coreProperties>
</file>