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12_ミカエリス\"/>
    </mc:Choice>
  </mc:AlternateContent>
  <xr:revisionPtr revIDLastSave="0" documentId="13_ncr:1_{B0502A69-E20A-4048-B955-5697A1F7CD1F}" xr6:coauthVersionLast="47" xr6:coauthVersionMax="47" xr10:uidLastSave="{00000000-0000-0000-0000-000000000000}"/>
  <bookViews>
    <workbookView xWindow="2130" yWindow="520" windowWidth="16440" windowHeight="10280" xr2:uid="{00000000-000D-0000-FFFF-FFFF00000000}"/>
  </bookViews>
  <sheets>
    <sheet name="Vmax Km 個別" sheetId="19" r:id="rId1"/>
    <sheet name="SAS" sheetId="20" r:id="rId2"/>
  </sheets>
  <definedNames>
    <definedName name="solver_adj" localSheetId="0" hidden="1">'Vmax Km 個別'!$N$5:$O$9</definedName>
    <definedName name="solver_cvg" localSheetId="0" hidden="1">0.0000000001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'Vmax Km 個別'!$O$10</definedName>
    <definedName name="solver_pre" localSheetId="0" hidden="1">0.000000001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81029"/>
</workbook>
</file>

<file path=xl/calcChain.xml><?xml version="1.0" encoding="utf-8"?>
<calcChain xmlns="http://schemas.openxmlformats.org/spreadsheetml/2006/main">
  <c r="R14" i="19" l="1"/>
  <c r="S14" i="19"/>
  <c r="T14" i="19"/>
  <c r="X15" i="19"/>
  <c r="W15" i="19"/>
  <c r="X14" i="19"/>
  <c r="W14" i="19"/>
  <c r="X13" i="19"/>
  <c r="W13" i="19"/>
  <c r="S15" i="19"/>
  <c r="S16" i="19"/>
  <c r="S17" i="19"/>
  <c r="S18" i="19"/>
  <c r="S19" i="19"/>
  <c r="S20" i="19"/>
  <c r="S21" i="19"/>
  <c r="S22" i="19"/>
  <c r="S23" i="19"/>
  <c r="S24" i="19"/>
  <c r="S25" i="19"/>
  <c r="S13" i="19"/>
  <c r="T15" i="19"/>
  <c r="T16" i="19"/>
  <c r="T17" i="19"/>
  <c r="T18" i="19"/>
  <c r="T19" i="19"/>
  <c r="T20" i="19"/>
  <c r="T21" i="19"/>
  <c r="T22" i="19"/>
  <c r="T23" i="19"/>
  <c r="T24" i="19"/>
  <c r="T25" i="19"/>
  <c r="T13" i="19"/>
  <c r="M78" i="19"/>
  <c r="L78" i="19"/>
  <c r="N78" i="19" s="1"/>
  <c r="O78" i="19" s="1"/>
  <c r="M77" i="19"/>
  <c r="L77" i="19"/>
  <c r="N77" i="19" s="1"/>
  <c r="O77" i="19" s="1"/>
  <c r="M76" i="19"/>
  <c r="L76" i="19"/>
  <c r="N76" i="19" s="1"/>
  <c r="O76" i="19" s="1"/>
  <c r="M75" i="19"/>
  <c r="L75" i="19"/>
  <c r="N75" i="19" s="1"/>
  <c r="O75" i="19" s="1"/>
  <c r="M74" i="19"/>
  <c r="L74" i="19"/>
  <c r="N74" i="19" s="1"/>
  <c r="O74" i="19" s="1"/>
  <c r="M73" i="19"/>
  <c r="L73" i="19"/>
  <c r="N73" i="19" s="1"/>
  <c r="O73" i="19" s="1"/>
  <c r="M72" i="19"/>
  <c r="L72" i="19"/>
  <c r="N72" i="19" s="1"/>
  <c r="O72" i="19" s="1"/>
  <c r="M71" i="19"/>
  <c r="L71" i="19"/>
  <c r="N71" i="19" s="1"/>
  <c r="O71" i="19" s="1"/>
  <c r="M70" i="19"/>
  <c r="L70" i="19"/>
  <c r="N70" i="19" s="1"/>
  <c r="O70" i="19" s="1"/>
  <c r="M69" i="19"/>
  <c r="L69" i="19"/>
  <c r="N69" i="19" s="1"/>
  <c r="O69" i="19" s="1"/>
  <c r="M68" i="19"/>
  <c r="L68" i="19"/>
  <c r="N68" i="19" s="1"/>
  <c r="O68" i="19" s="1"/>
  <c r="M67" i="19"/>
  <c r="L67" i="19"/>
  <c r="N67" i="19" s="1"/>
  <c r="O67" i="19" s="1"/>
  <c r="M66" i="19"/>
  <c r="L66" i="19"/>
  <c r="N66" i="19" s="1"/>
  <c r="O66" i="19" s="1"/>
  <c r="M65" i="19"/>
  <c r="L65" i="19"/>
  <c r="N65" i="19" s="1"/>
  <c r="O65" i="19" s="1"/>
  <c r="M64" i="19"/>
  <c r="L64" i="19"/>
  <c r="N64" i="19" s="1"/>
  <c r="O64" i="19" s="1"/>
  <c r="M63" i="19"/>
  <c r="L63" i="19"/>
  <c r="N63" i="19" s="1"/>
  <c r="O63" i="19" s="1"/>
  <c r="M62" i="19"/>
  <c r="L62" i="19"/>
  <c r="N62" i="19" s="1"/>
  <c r="O62" i="19" s="1"/>
  <c r="M61" i="19"/>
  <c r="L61" i="19"/>
  <c r="N61" i="19" s="1"/>
  <c r="O61" i="19" s="1"/>
  <c r="M60" i="19"/>
  <c r="L60" i="19"/>
  <c r="N60" i="19" s="1"/>
  <c r="O60" i="19" s="1"/>
  <c r="M59" i="19"/>
  <c r="L59" i="19"/>
  <c r="N59" i="19" s="1"/>
  <c r="O59" i="19" s="1"/>
  <c r="M58" i="19"/>
  <c r="L58" i="19"/>
  <c r="N58" i="19" s="1"/>
  <c r="O58" i="19" s="1"/>
  <c r="M57" i="19"/>
  <c r="L57" i="19"/>
  <c r="N57" i="19" s="1"/>
  <c r="O57" i="19" s="1"/>
  <c r="M56" i="19"/>
  <c r="L56" i="19"/>
  <c r="N56" i="19" s="1"/>
  <c r="O56" i="19" s="1"/>
  <c r="M55" i="19"/>
  <c r="L55" i="19"/>
  <c r="N55" i="19" s="1"/>
  <c r="O55" i="19" s="1"/>
  <c r="M54" i="19"/>
  <c r="L54" i="19"/>
  <c r="N54" i="19" s="1"/>
  <c r="O54" i="19" s="1"/>
  <c r="M53" i="19"/>
  <c r="L53" i="19"/>
  <c r="N53" i="19" s="1"/>
  <c r="O53" i="19" s="1"/>
  <c r="M52" i="19"/>
  <c r="L52" i="19"/>
  <c r="N52" i="19" s="1"/>
  <c r="O52" i="19" s="1"/>
  <c r="M51" i="19"/>
  <c r="L51" i="19"/>
  <c r="N51" i="19" s="1"/>
  <c r="O51" i="19" s="1"/>
  <c r="M50" i="19"/>
  <c r="L50" i="19"/>
  <c r="N50" i="19" s="1"/>
  <c r="O50" i="19" s="1"/>
  <c r="M49" i="19"/>
  <c r="L49" i="19"/>
  <c r="N49" i="19" s="1"/>
  <c r="O49" i="19" s="1"/>
  <c r="M48" i="19"/>
  <c r="L48" i="19"/>
  <c r="N48" i="19" s="1"/>
  <c r="O48" i="19" s="1"/>
  <c r="M47" i="19"/>
  <c r="L47" i="19"/>
  <c r="N47" i="19" s="1"/>
  <c r="O47" i="19" s="1"/>
  <c r="M46" i="19"/>
  <c r="L46" i="19"/>
  <c r="N46" i="19" s="1"/>
  <c r="O46" i="19" s="1"/>
  <c r="M45" i="19"/>
  <c r="L45" i="19"/>
  <c r="N45" i="19" s="1"/>
  <c r="O45" i="19" s="1"/>
  <c r="M44" i="19"/>
  <c r="L44" i="19"/>
  <c r="N44" i="19" s="1"/>
  <c r="O44" i="19" s="1"/>
  <c r="M43" i="19"/>
  <c r="L43" i="19"/>
  <c r="N43" i="19" s="1"/>
  <c r="O43" i="19" s="1"/>
  <c r="M42" i="19"/>
  <c r="L42" i="19"/>
  <c r="N42" i="19" s="1"/>
  <c r="O42" i="19" s="1"/>
  <c r="M41" i="19"/>
  <c r="L41" i="19"/>
  <c r="N41" i="19" s="1"/>
  <c r="O41" i="19" s="1"/>
  <c r="M40" i="19"/>
  <c r="L40" i="19"/>
  <c r="N40" i="19" s="1"/>
  <c r="O40" i="19" s="1"/>
  <c r="M39" i="19"/>
  <c r="L39" i="19"/>
  <c r="N39" i="19" s="1"/>
  <c r="O39" i="19" s="1"/>
  <c r="M38" i="19"/>
  <c r="L38" i="19"/>
  <c r="N38" i="19" s="1"/>
  <c r="O38" i="19" s="1"/>
  <c r="M37" i="19"/>
  <c r="L37" i="19"/>
  <c r="N37" i="19" s="1"/>
  <c r="O37" i="19" s="1"/>
  <c r="M36" i="19"/>
  <c r="L36" i="19"/>
  <c r="N36" i="19" s="1"/>
  <c r="O36" i="19" s="1"/>
  <c r="M35" i="19"/>
  <c r="L35" i="19"/>
  <c r="N35" i="19" s="1"/>
  <c r="O35" i="19" s="1"/>
  <c r="M34" i="19"/>
  <c r="L34" i="19"/>
  <c r="N34" i="19" s="1"/>
  <c r="O34" i="19" s="1"/>
  <c r="O10" i="19" s="1"/>
  <c r="M29" i="19"/>
  <c r="L29" i="19"/>
  <c r="N29" i="19" s="1"/>
  <c r="O29" i="19" s="1"/>
  <c r="M28" i="19"/>
  <c r="L28" i="19"/>
  <c r="N28" i="19" s="1"/>
  <c r="O28" i="19" s="1"/>
  <c r="M26" i="19"/>
  <c r="L26" i="19"/>
  <c r="N26" i="19" s="1"/>
  <c r="O26" i="19" s="1"/>
  <c r="M25" i="19"/>
  <c r="L25" i="19"/>
  <c r="N25" i="19" s="1"/>
  <c r="O25" i="19" s="1"/>
  <c r="R25" i="19"/>
  <c r="R24" i="19"/>
  <c r="M23" i="19"/>
  <c r="N23" i="19" s="1"/>
  <c r="O23" i="19" s="1"/>
  <c r="L23" i="19"/>
  <c r="R23" i="19"/>
  <c r="M22" i="19"/>
  <c r="L22" i="19"/>
  <c r="N22" i="19" s="1"/>
  <c r="O22" i="19" s="1"/>
  <c r="R22" i="19"/>
  <c r="R21" i="19"/>
  <c r="M20" i="19"/>
  <c r="N20" i="19" s="1"/>
  <c r="O20" i="19" s="1"/>
  <c r="L20" i="19"/>
  <c r="R20" i="19"/>
  <c r="M19" i="19"/>
  <c r="N19" i="19" s="1"/>
  <c r="O19" i="19" s="1"/>
  <c r="L19" i="19"/>
  <c r="R19" i="19"/>
  <c r="R18" i="19"/>
  <c r="M17" i="19"/>
  <c r="L17" i="19"/>
  <c r="N17" i="19" s="1"/>
  <c r="O17" i="19" s="1"/>
  <c r="R17" i="19"/>
  <c r="M16" i="19"/>
  <c r="N16" i="19" s="1"/>
  <c r="O16" i="19" s="1"/>
  <c r="L16" i="19"/>
  <c r="R16" i="19"/>
  <c r="R15" i="19"/>
  <c r="N14" i="19"/>
  <c r="O14" i="19" s="1"/>
  <c r="M14" i="19"/>
  <c r="L14" i="19"/>
  <c r="R13" i="19"/>
  <c r="M13" i="19"/>
  <c r="L13" i="19"/>
  <c r="N13" i="19" s="1"/>
  <c r="O13" i="19" s="1"/>
</calcChain>
</file>

<file path=xl/sharedStrings.xml><?xml version="1.0" encoding="utf-8"?>
<sst xmlns="http://schemas.openxmlformats.org/spreadsheetml/2006/main" count="156" uniqueCount="117">
  <si>
    <t>V</t>
    <phoneticPr fontId="3"/>
  </si>
  <si>
    <t>V^</t>
    <phoneticPr fontId="3"/>
  </si>
  <si>
    <r>
      <rPr>
        <sz val="10"/>
        <rFont val="ＭＳ Ｐ明朝"/>
        <family val="1"/>
        <charset val="128"/>
      </rPr>
      <t>酵素</t>
    </r>
    <rPh sb="0" eb="2">
      <t>コウソ</t>
    </rPh>
    <phoneticPr fontId="3"/>
  </si>
  <si>
    <r>
      <rPr>
        <sz val="10"/>
        <rFont val="ＭＳ Ｐ明朝"/>
        <family val="1"/>
        <charset val="128"/>
      </rPr>
      <t>反応</t>
    </r>
    <rPh sb="0" eb="2">
      <t>ハンノウ</t>
    </rPh>
    <phoneticPr fontId="3"/>
  </si>
  <si>
    <t>No</t>
    <phoneticPr fontId="3"/>
  </si>
  <si>
    <t>V-V^</t>
    <phoneticPr fontId="3"/>
  </si>
  <si>
    <t>i</t>
    <phoneticPr fontId="3"/>
  </si>
  <si>
    <r>
      <rPr>
        <sz val="10"/>
        <rFont val="Times New Roman"/>
        <family val="1"/>
      </rP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phoneticPr fontId="3"/>
  </si>
  <si>
    <r>
      <t>a</t>
    </r>
    <r>
      <rPr>
        <vertAlign val="subscript"/>
        <sz val="10"/>
        <rFont val="Times New Roman"/>
        <family val="1"/>
      </rPr>
      <t>0</t>
    </r>
    <phoneticPr fontId="3"/>
  </si>
  <si>
    <r>
      <t>a</t>
    </r>
    <r>
      <rPr>
        <vertAlign val="subscript"/>
        <sz val="10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</si>
  <si>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</si>
  <si>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</si>
  <si>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</si>
  <si>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sz val="10"/>
        <rFont val="Times New Roman"/>
        <family val="1"/>
      </rPr>
      <t>[</t>
    </r>
    <r>
      <rPr>
        <i/>
        <sz val="10"/>
        <rFont val="Times New Roman"/>
        <family val="1"/>
      </rPr>
      <t>S</t>
    </r>
    <r>
      <rPr>
        <sz val="10"/>
        <rFont val="Times New Roman"/>
        <family val="1"/>
      </rPr>
      <t>]</t>
    </r>
    <phoneticPr fontId="3"/>
  </si>
  <si>
    <t>:</t>
    <phoneticPr fontId="3"/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</si>
  <si>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r>
      <rPr>
        <sz val="10"/>
        <rFont val="Times New Roman"/>
        <family val="1"/>
      </rPr>
      <t>=</t>
    </r>
    <phoneticPr fontId="3"/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</si>
  <si>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</t>
    </r>
    <r>
      <rPr>
        <i/>
        <sz val="10"/>
        <rFont val="Times New Roman"/>
        <family val="1"/>
      </rPr>
      <t>'</t>
    </r>
    <r>
      <rPr>
        <i/>
        <vertAlign val="subscript"/>
        <sz val="10"/>
        <rFont val="Times New Roman"/>
        <family val="1"/>
      </rPr>
      <t>i</t>
    </r>
  </si>
  <si>
    <t>ε^=V-V^</t>
    <phoneticPr fontId="3"/>
  </si>
  <si>
    <r>
      <rPr>
        <sz val="10"/>
        <rFont val="ＭＳ Ｐ明朝"/>
        <family val="1"/>
        <charset val="128"/>
      </rPr>
      <t>ソルバー解</t>
    </r>
    <rPh sb="4" eb="5">
      <t>カイ</t>
    </rPh>
    <phoneticPr fontId="3"/>
  </si>
  <si>
    <r>
      <rPr>
        <sz val="10"/>
        <rFont val="ＭＳ Ｐ明朝"/>
        <family val="1"/>
        <charset val="128"/>
      </rPr>
      <t>残差平方和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S</t>
    </r>
    <r>
      <rPr>
        <i/>
        <vertAlign val="subscript"/>
        <sz val="10"/>
        <rFont val="Times New Roman"/>
        <family val="1"/>
      </rPr>
      <t>e</t>
    </r>
    <r>
      <rPr>
        <sz val="10"/>
        <rFont val="Times New Roman"/>
        <family val="1"/>
      </rPr>
      <t>=</t>
    </r>
    <phoneticPr fontId="3"/>
  </si>
  <si>
    <r>
      <rPr>
        <sz val="10"/>
        <rFont val="ＭＳ Ｐ明朝"/>
        <family val="1"/>
        <charset val="128"/>
      </rPr>
      <t>群</t>
    </r>
    <rPh sb="0" eb="1">
      <t>グン</t>
    </rPh>
    <phoneticPr fontId="3"/>
  </si>
  <si>
    <r>
      <rPr>
        <sz val="10"/>
        <rFont val="ＭＳ Ｐ明朝"/>
        <family val="1"/>
        <charset val="128"/>
      </rPr>
      <t>阻害薬</t>
    </r>
    <rPh sb="0" eb="2">
      <t>ソガイ</t>
    </rPh>
    <rPh sb="2" eb="3">
      <t>ヤク</t>
    </rPh>
    <phoneticPr fontId="3"/>
  </si>
  <si>
    <r>
      <rPr>
        <sz val="10"/>
        <rFont val="ＭＳ Ｐ明朝"/>
        <family val="1"/>
        <charset val="128"/>
      </rPr>
      <t>予測値</t>
    </r>
    <rPh sb="0" eb="3">
      <t>ヨソクチ</t>
    </rPh>
    <phoneticPr fontId="3"/>
  </si>
  <si>
    <r>
      <rPr>
        <sz val="10"/>
        <rFont val="ＭＳ Ｐ明朝"/>
        <family val="1"/>
        <charset val="128"/>
      </rPr>
      <t>残差</t>
    </r>
    <rPh sb="0" eb="2">
      <t>ザンサ</t>
    </rPh>
    <phoneticPr fontId="3"/>
  </si>
  <si>
    <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</t>
    </r>
    <r>
      <rPr>
        <i/>
        <sz val="10"/>
        <rFont val="Times New Roman"/>
        <family val="1"/>
      </rPr>
      <t>'</t>
    </r>
    <r>
      <rPr>
        <i/>
        <vertAlign val="subscript"/>
        <sz val="10"/>
        <rFont val="Times New Roman"/>
        <family val="1"/>
      </rPr>
      <t>i</t>
    </r>
    <phoneticPr fontId="3"/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</si>
  <si>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=</t>
    </r>
    <phoneticPr fontId="3"/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</si>
  <si>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=</t>
    </r>
    <phoneticPr fontId="3"/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</si>
  <si>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3</t>
    </r>
    <r>
      <rPr>
        <sz val="10"/>
        <rFont val="Times New Roman"/>
        <family val="1"/>
      </rPr>
      <t>=</t>
    </r>
    <phoneticPr fontId="3"/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</si>
  <si>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4</t>
    </r>
    <r>
      <rPr>
        <sz val="10"/>
        <rFont val="Times New Roman"/>
        <family val="1"/>
      </rPr>
      <t>=</t>
    </r>
    <phoneticPr fontId="3"/>
  </si>
  <si>
    <r>
      <rPr>
        <sz val="10"/>
        <color theme="1"/>
        <rFont val="ＭＳ Ｐ明朝"/>
        <family val="1"/>
        <charset val="128"/>
      </rPr>
      <t>（</t>
    </r>
    <r>
      <rPr>
        <sz val="10"/>
        <color theme="1"/>
        <rFont val="Times New Roman"/>
        <family val="1"/>
      </rPr>
      <t>1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>1</t>
    </r>
    <r>
      <rPr>
        <sz val="10"/>
        <color theme="1"/>
        <rFont val="ＭＳ Ｐ明朝"/>
        <family val="1"/>
        <charset val="128"/>
      </rPr>
      <t>）型ダミー変数</t>
    </r>
    <phoneticPr fontId="3"/>
  </si>
  <si>
    <t>基質</t>
    <rPh sb="0" eb="2">
      <t>キシツ</t>
    </rPh>
    <phoneticPr fontId="3"/>
  </si>
  <si>
    <t>反応</t>
    <rPh sb="0" eb="2">
      <t>ハンノウ</t>
    </rPh>
    <phoneticPr fontId="3"/>
  </si>
  <si>
    <r>
      <t>[</t>
    </r>
    <r>
      <rPr>
        <i/>
        <sz val="10"/>
        <rFont val="Times New Roman"/>
        <family val="1"/>
      </rPr>
      <t>S</t>
    </r>
    <r>
      <rPr>
        <sz val="10"/>
        <rFont val="Times New Roman"/>
        <family val="1"/>
      </rPr>
      <t>]</t>
    </r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</si>
  <si>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sz val="10"/>
        <rFont val="ＭＳ Ｐ明朝"/>
        <family val="1"/>
        <charset val="128"/>
      </rPr>
      <t>＝</t>
    </r>
    <r>
      <rPr>
        <sz val="10"/>
        <rFont val="Times New Roman"/>
        <family val="1"/>
      </rPr>
      <t>0</t>
    </r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</si>
  <si>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sz val="10"/>
        <rFont val="ＭＳ Ｐ明朝"/>
        <family val="1"/>
        <charset val="128"/>
      </rPr>
      <t>＝</t>
    </r>
    <r>
      <rPr>
        <sz val="10"/>
        <rFont val="Times New Roman"/>
        <family val="1"/>
      </rPr>
      <t>14</t>
    </r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</si>
  <si>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sz val="10"/>
        <rFont val="ＭＳ Ｐ明朝"/>
        <family val="1"/>
        <charset val="128"/>
      </rPr>
      <t>＝</t>
    </r>
    <r>
      <rPr>
        <sz val="10"/>
        <rFont val="Times New Roman"/>
        <family val="1"/>
      </rPr>
      <t>28</t>
    </r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</si>
  <si>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</t>
    </r>
    <r>
      <rPr>
        <sz val="10"/>
        <rFont val="ＭＳ Ｐ明朝"/>
        <family val="1"/>
        <charset val="128"/>
      </rPr>
      <t/>
    </r>
    <phoneticPr fontId="3"/>
  </si>
  <si>
    <t>x</t>
    <phoneticPr fontId="3"/>
  </si>
  <si>
    <t>y</t>
    <phoneticPr fontId="3"/>
  </si>
  <si>
    <t>要因</t>
  </si>
  <si>
    <t>自由度</t>
  </si>
  <si>
    <t>平方和</t>
  </si>
  <si>
    <t>平均平方</t>
  </si>
  <si>
    <t>F 値</t>
  </si>
  <si>
    <t>近似</t>
  </si>
  <si>
    <t>Pr &gt; F</t>
  </si>
  <si>
    <t>Model</t>
  </si>
  <si>
    <t>&lt;.0001</t>
  </si>
  <si>
    <t>Error</t>
  </si>
  <si>
    <t>Uncorrected Total</t>
  </si>
  <si>
    <t>パラメータ</t>
  </si>
  <si>
    <t>推定値</t>
  </si>
  <si>
    <t>近似標準誤差</t>
  </si>
  <si>
    <t>近似 95% 信頼限界</t>
  </si>
  <si>
    <t>Vmax0</t>
  </si>
  <si>
    <t>Vmax1</t>
  </si>
  <si>
    <t>Vmax2</t>
  </si>
  <si>
    <t>Vmax3</t>
  </si>
  <si>
    <t>Vmax4</t>
  </si>
  <si>
    <t>Km0</t>
  </si>
  <si>
    <t>Km1</t>
  </si>
  <si>
    <t>Km2</t>
  </si>
  <si>
    <t>Km3</t>
  </si>
  <si>
    <t>Km4</t>
  </si>
  <si>
    <t>TITLE1  '阻害薬A3.SAS  Y.Takahashi  2023/03/04 ' ;</t>
  </si>
  <si>
    <t>DATA   d01  ;</t>
  </si>
  <si>
    <t xml:space="preserve">   input  A  a0 a1 a2 a3 a4  I @ ;</t>
  </si>
  <si>
    <t xml:space="preserve">   do  S = 0.6,  0.8,  1.2 ;</t>
  </si>
  <si>
    <t xml:space="preserve">      input  V  @ ;   output ;</t>
  </si>
  <si>
    <t xml:space="preserve">   end ;</t>
  </si>
  <si>
    <t>/* No  a0 a1 a2 a3 a4    I    S:0.6    S:0.8    S:1.2 */</t>
  </si>
  <si>
    <t>datalines ;</t>
  </si>
  <si>
    <t xml:space="preserve">    0   1  0  0  0  0    0    19.488    22.922    27.364 </t>
  </si>
  <si>
    <t xml:space="preserve">    0   1  0  0  0  0    0    17.910    21.071    26.094 </t>
  </si>
  <si>
    <t xml:space="preserve">    0   1  0  0  0  0    0    23.168    29.148    32.158 </t>
  </si>
  <si>
    <t xml:space="preserve">    1   0  1  0  0  0    8    15.039    17.896    22.449 </t>
  </si>
  <si>
    <t xml:space="preserve">    1   0  1  0  0  0    8    13.204    15.997    20.957 </t>
  </si>
  <si>
    <t xml:space="preserve">    1   0  1  0  0  0    8    17.061    22.603    25.253 </t>
  </si>
  <si>
    <t xml:space="preserve">    2   0  0  1  0  0   14    12.338    15.076    19.199 </t>
  </si>
  <si>
    <t xml:space="preserve">    2   0  0  1  0  0   14    10.568    13.065    17.875 </t>
  </si>
  <si>
    <t xml:space="preserve">    2   0  0  1  0  0   14    13.364    18.218    21.287 </t>
  </si>
  <si>
    <t xml:space="preserve">    3   0  0  0  1  0   20    10.179    12.718    16.559 </t>
  </si>
  <si>
    <t xml:space="preserve">    3   0  0  0  1  0   20     8.640    10.653    15.030 </t>
  </si>
  <si>
    <t xml:space="preserve">    3   0  0  0  1  0   20    10.841    14.871    18.145 </t>
  </si>
  <si>
    <t xml:space="preserve">    4   0  0  0  0  1   28     7.635     9.979    13.461 </t>
  </si>
  <si>
    <t xml:space="preserve">    4   0  0  0  0  1   28     6.415     8.070    12.232 </t>
  </si>
  <si>
    <t xml:space="preserve">    4   0  0  0  0  1   28     8.044    11.364    14.020 </t>
  </si>
  <si>
    <t xml:space="preserve">  ;</t>
  </si>
  <si>
    <t>proc print data=d01 ;  run;</t>
  </si>
  <si>
    <t xml:space="preserve">                                          </t>
  </si>
  <si>
    <t xml:space="preserve">                         /* ミカエリス・メンテン式  個別 Km Vmax */</t>
  </si>
  <si>
    <t xml:space="preserve">proc nlin data=d01 list ;  </t>
  </si>
  <si>
    <t xml:space="preserve">    parms  Vmax0=50  Vmax1=50  Vmax2=50 Vmax3=50 Vmax4=50 ;</t>
  </si>
  <si>
    <t xml:space="preserve">    parms  Km0=1     Km1=2     Km2=3    Km3=4     Km4=4 ;</t>
  </si>
  <si>
    <t xml:space="preserve">           Vmax_i =  (Vmax0*a0+Vmax1*a1+Vmax2*a2+Vmax3*a3+Vmax4*a4) ;</t>
  </si>
  <si>
    <t xml:space="preserve">           Km_i   =  (  Km0*a0  +Km1*a1  +Km2*a2  +Km3*a3+  Km4*a4) ;</t>
  </si>
  <si>
    <t xml:space="preserve">    model  V =  Vmax_i * S / (S + Km_i )  ;</t>
  </si>
  <si>
    <t>run ;</t>
  </si>
  <si>
    <t xml:space="preserve">      </t>
  </si>
  <si>
    <r>
      <rPr>
        <sz val="10"/>
        <rFont val="ＭＳ Ｐ明朝"/>
        <family val="1"/>
        <charset val="128"/>
      </rPr>
      <t>阻害薬</t>
    </r>
    <r>
      <rPr>
        <sz val="10"/>
        <rFont val="Times New Roman"/>
        <family val="1"/>
      </rPr>
      <t xml:space="preserve"> [ 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 xml:space="preserve"> ]</t>
    </r>
    <rPh sb="0" eb="3">
      <t>ソガイヤク</t>
    </rPh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</si>
  <si>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 = 0 nM</t>
    </r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</si>
  <si>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 = 8 nM</t>
    </r>
    <r>
      <rPr>
        <sz val="11"/>
        <color theme="1"/>
        <rFont val="ＭＳ Ｐ明朝"/>
        <family val="2"/>
        <charset val="128"/>
      </rPr>
      <t/>
    </r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</si>
  <si>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 = 14 nM</t>
    </r>
    <r>
      <rPr>
        <sz val="11"/>
        <color theme="1"/>
        <rFont val="ＭＳ Ｐ明朝"/>
        <family val="2"/>
        <charset val="128"/>
      </rPr>
      <t/>
    </r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</si>
  <si>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 = 20 nM</t>
    </r>
    <r>
      <rPr>
        <sz val="11"/>
        <color theme="1"/>
        <rFont val="ＭＳ Ｐ明朝"/>
        <family val="2"/>
        <charset val="128"/>
      </rPr>
      <t/>
    </r>
    <phoneticPr fontId="3"/>
  </si>
  <si>
    <r>
      <t>[</t>
    </r>
    <r>
      <rPr>
        <i/>
        <sz val="10"/>
        <rFont val="Times New Roman"/>
        <family val="1"/>
      </rPr>
      <t>I</t>
    </r>
    <r>
      <rPr>
        <sz val="10"/>
        <rFont val="Times New Roman"/>
        <family val="1"/>
      </rPr>
      <t>] = 28 nM</t>
    </r>
    <r>
      <rPr>
        <sz val="11"/>
        <color theme="1"/>
        <rFont val="ＭＳ Ｐ明朝"/>
        <family val="2"/>
        <charset val="128"/>
      </rPr>
      <t/>
    </r>
    <phoneticPr fontId="3"/>
  </si>
  <si>
    <t>表12.42</t>
    <rPh sb="0" eb="1">
      <t>ヒョウ</t>
    </rPh>
    <phoneticPr fontId="3"/>
  </si>
  <si>
    <t>図12.19</t>
    <rPh sb="0" eb="1">
      <t>ズ</t>
    </rPh>
    <phoneticPr fontId="3"/>
  </si>
  <si>
    <r>
      <rPr>
        <b/>
        <sz val="10"/>
        <color theme="1"/>
        <rFont val="ＭＳ Ｐゴシック"/>
        <family val="3"/>
        <charset val="128"/>
      </rPr>
      <t>表</t>
    </r>
    <r>
      <rPr>
        <b/>
        <sz val="10"/>
        <color theme="1"/>
        <rFont val="Arial"/>
        <family val="2"/>
      </rPr>
      <t>12.43</t>
    </r>
    <rPh sb="0" eb="1">
      <t>ヒョウ</t>
    </rPh>
    <phoneticPr fontId="3"/>
  </si>
  <si>
    <r>
      <rPr>
        <b/>
        <sz val="10"/>
        <color rgb="FF112277"/>
        <rFont val="ＭＳ Ｐゴシック"/>
        <family val="3"/>
        <charset val="128"/>
      </rPr>
      <t>図</t>
    </r>
    <r>
      <rPr>
        <b/>
        <sz val="10"/>
        <color rgb="FF112277"/>
        <rFont val="Arial"/>
        <family val="2"/>
      </rPr>
      <t>12.20</t>
    </r>
    <rPh sb="0" eb="1">
      <t>ズ</t>
    </rPh>
    <phoneticPr fontId="3"/>
  </si>
  <si>
    <t>初期値</t>
  </si>
  <si>
    <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0</t>
    </r>
    <phoneticPr fontId="3"/>
  </si>
  <si>
    <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1</t>
    </r>
    <phoneticPr fontId="3"/>
  </si>
  <si>
    <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2</t>
    </r>
    <phoneticPr fontId="3"/>
  </si>
  <si>
    <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3</t>
    </r>
    <phoneticPr fontId="3"/>
  </si>
  <si>
    <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)'</t>
    </r>
    <r>
      <rPr>
        <vertAlign val="subscript"/>
        <sz val="10"/>
        <rFont val="Times New Roman"/>
        <family val="1"/>
      </rPr>
      <t>4</t>
    </r>
    <phoneticPr fontId="3"/>
  </si>
  <si>
    <r>
      <t>(</t>
    </r>
    <r>
      <rPr>
        <i/>
        <sz val="10"/>
        <rFont val="Times New Roman"/>
        <family val="1"/>
      </rPr>
      <t>Vmax</t>
    </r>
    <r>
      <rPr>
        <sz val="10"/>
        <rFont val="Times New Roman"/>
        <family val="1"/>
      </rPr>
      <t>)'</t>
    </r>
    <r>
      <rPr>
        <i/>
        <vertAlign val="subscript"/>
        <sz val="10"/>
        <rFont val="Times New Roman"/>
        <family val="1"/>
      </rPr>
      <t>i</t>
    </r>
    <phoneticPr fontId="3"/>
  </si>
  <si>
    <r>
      <t>(</t>
    </r>
    <r>
      <rPr>
        <i/>
        <sz val="10"/>
        <rFont val="Times New Roman"/>
        <family val="1"/>
      </rPr>
      <t>Km</t>
    </r>
    <r>
      <rPr>
        <sz val="10"/>
        <rFont val="Times New Roman"/>
        <family val="1"/>
      </rPr>
      <t>)'</t>
    </r>
    <r>
      <rPr>
        <i/>
        <vertAlign val="subscript"/>
        <sz val="10"/>
        <rFont val="Times New Roman"/>
        <family val="1"/>
      </rPr>
      <t>i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</si>
</sst>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_ "/>
    <numFmt numFmtId="177" formatCode="0.0000_ "/>
    <numFmt numFmtId="178" formatCode="#,##0.000;[Red]\-#,##0.000"/>
    <numFmt numFmtId="179" formatCode="0.0"/>
    <numFmt numFmtId="180" formatCode="0.00_ "/>
    <numFmt numFmtId="181" formatCode="0.000_);[Red]\(0.000\)"/>
    <numFmt numFmtId="182" formatCode="0.000"/>
  </numFmts>
  <fonts count="21" x14ac:knownFonts="1">
    <font>
      <sz val="11"/>
      <name val="ＭＳ Ｐゴシック"/>
      <family val="3"/>
      <charset val="128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10"/>
      <name val="ＭＳ Ｐ明朝"/>
      <family val="1"/>
      <charset val="128"/>
    </font>
    <font>
      <i/>
      <sz val="10"/>
      <name val="Times New Roman"/>
      <family val="1"/>
    </font>
    <font>
      <i/>
      <vertAlign val="subscript"/>
      <sz val="10"/>
      <name val="Times New Roman"/>
      <family val="1"/>
    </font>
    <font>
      <vertAlign val="subscript"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128"/>
    </font>
    <font>
      <sz val="10"/>
      <color theme="1"/>
      <name val="Times New Roman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sz val="10"/>
      <name val="ＭＳ Ｐゴシック"/>
      <family val="3"/>
      <charset val="128"/>
    </font>
    <font>
      <b/>
      <sz val="10"/>
      <color rgb="FF112277"/>
      <name val="Arial"/>
      <family val="2"/>
    </font>
    <font>
      <sz val="10"/>
      <name val="Arial"/>
      <family val="2"/>
    </font>
    <font>
      <b/>
      <sz val="9"/>
      <color rgb="FF112277"/>
      <name val="Arial"/>
      <family val="2"/>
    </font>
    <font>
      <b/>
      <sz val="10"/>
      <color rgb="FF112277"/>
      <name val="ＭＳ Ｐゴシック"/>
      <family val="3"/>
      <charset val="128"/>
    </font>
    <font>
      <b/>
      <sz val="10"/>
      <color theme="1"/>
      <name val="Arial"/>
      <family val="2"/>
    </font>
    <font>
      <b/>
      <sz val="10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B0B7BB"/>
      </bottom>
      <diagonal/>
    </border>
    <border>
      <left/>
      <right/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/>
      <bottom/>
      <diagonal/>
    </border>
    <border>
      <left/>
      <right style="medium">
        <color rgb="FFC1C1C1"/>
      </right>
      <top/>
      <bottom/>
      <diagonal/>
    </border>
    <border>
      <left style="medium">
        <color rgb="FFB0B7BB"/>
      </left>
      <right style="medium">
        <color rgb="FFB0B7BB"/>
      </right>
      <top style="medium">
        <color rgb="FFC1C1C1"/>
      </top>
      <bottom/>
      <diagonal/>
    </border>
    <border>
      <left style="medium">
        <color rgb="FFB0B7BB"/>
      </left>
      <right style="medium">
        <color rgb="FFB0B7BB"/>
      </right>
      <top/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 style="medium">
        <color rgb="FFC1C1C1"/>
      </top>
      <bottom style="medium">
        <color rgb="FFB0B7BB"/>
      </bottom>
      <diagonal/>
    </border>
    <border>
      <left/>
      <right style="medium">
        <color rgb="FFB0B7BB"/>
      </right>
      <top style="medium">
        <color rgb="FFC1C1C1"/>
      </top>
      <bottom style="medium">
        <color rgb="FFB0B7BB"/>
      </bottom>
      <diagonal/>
    </border>
    <border>
      <left/>
      <right/>
      <top style="medium">
        <color rgb="FFC1C1C1"/>
      </top>
      <bottom style="medium">
        <color rgb="FFB0B7BB"/>
      </bottom>
      <diagonal/>
    </border>
    <border>
      <left style="medium">
        <color rgb="FFB0B7BB"/>
      </left>
      <right/>
      <top style="medium">
        <color rgb="FFC1C1C1"/>
      </top>
      <bottom style="medium">
        <color rgb="FFB0B7BB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/>
    </xf>
    <xf numFmtId="176" fontId="4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77" fontId="4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177" fontId="4" fillId="0" borderId="2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8" fontId="4" fillId="0" borderId="0" xfId="1" applyNumberFormat="1" applyFont="1">
      <alignment vertical="center"/>
    </xf>
    <xf numFmtId="178" fontId="4" fillId="0" borderId="2" xfId="1" applyNumberFormat="1" applyFont="1" applyBorder="1">
      <alignment vertical="center"/>
    </xf>
    <xf numFmtId="179" fontId="9" fillId="2" borderId="3" xfId="0" applyNumberFormat="1" applyFont="1" applyFill="1" applyBorder="1">
      <alignment vertical="center"/>
    </xf>
    <xf numFmtId="179" fontId="9" fillId="2" borderId="5" xfId="0" applyNumberFormat="1" applyFont="1" applyFill="1" applyBorder="1">
      <alignment vertical="center"/>
    </xf>
    <xf numFmtId="179" fontId="9" fillId="2" borderId="4" xfId="0" applyNumberFormat="1" applyFont="1" applyFill="1" applyBorder="1">
      <alignment vertical="center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right" vertical="center"/>
    </xf>
    <xf numFmtId="177" fontId="9" fillId="2" borderId="3" xfId="0" applyNumberFormat="1" applyFont="1" applyFill="1" applyBorder="1">
      <alignment vertical="center"/>
    </xf>
    <xf numFmtId="177" fontId="9" fillId="2" borderId="5" xfId="0" applyNumberFormat="1" applyFont="1" applyFill="1" applyBorder="1">
      <alignment vertical="center"/>
    </xf>
    <xf numFmtId="177" fontId="9" fillId="2" borderId="4" xfId="0" applyNumberFormat="1" applyFont="1" applyFill="1" applyBorder="1">
      <alignment vertical="center"/>
    </xf>
    <xf numFmtId="177" fontId="4" fillId="0" borderId="0" xfId="0" applyNumberFormat="1" applyFont="1" applyAlignment="1">
      <alignment horizontal="right" vertical="center"/>
    </xf>
    <xf numFmtId="178" fontId="4" fillId="0" borderId="0" xfId="1" applyNumberFormat="1" applyFont="1" applyBorder="1">
      <alignment vertical="center"/>
    </xf>
    <xf numFmtId="180" fontId="4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/>
    </xf>
    <xf numFmtId="180" fontId="4" fillId="0" borderId="2" xfId="0" applyNumberFormat="1" applyFont="1" applyBorder="1">
      <alignment vertical="center"/>
    </xf>
    <xf numFmtId="181" fontId="4" fillId="0" borderId="0" xfId="0" applyNumberFormat="1" applyFont="1" applyAlignment="1">
      <alignment horizontal="center" vertical="center"/>
    </xf>
    <xf numFmtId="0" fontId="16" fillId="4" borderId="7" xfId="0" applyFont="1" applyFill="1" applyBorder="1" applyAlignment="1">
      <alignment horizontal="right" vertical="top"/>
    </xf>
    <xf numFmtId="0" fontId="16" fillId="4" borderId="14" xfId="0" applyFont="1" applyFill="1" applyBorder="1" applyAlignment="1">
      <alignment horizontal="right" vertical="top"/>
    </xf>
    <xf numFmtId="0" fontId="15" fillId="3" borderId="15" xfId="0" applyFont="1" applyFill="1" applyBorder="1" applyAlignment="1">
      <alignment horizontal="right"/>
    </xf>
    <xf numFmtId="0" fontId="15" fillId="3" borderId="9" xfId="0" applyFont="1" applyFill="1" applyBorder="1" applyAlignment="1">
      <alignment horizontal="right"/>
    </xf>
    <xf numFmtId="0" fontId="15" fillId="3" borderId="16" xfId="0" applyFont="1" applyFill="1" applyBorder="1" applyAlignment="1">
      <alignment horizontal="right"/>
    </xf>
    <xf numFmtId="0" fontId="15" fillId="3" borderId="11" xfId="0" applyFont="1" applyFill="1" applyBorder="1" applyAlignment="1">
      <alignment horizontal="right"/>
    </xf>
    <xf numFmtId="0" fontId="15" fillId="3" borderId="10" xfId="0" applyFont="1" applyFill="1" applyBorder="1" applyAlignment="1">
      <alignment horizontal="left" vertical="top"/>
    </xf>
    <xf numFmtId="0" fontId="16" fillId="4" borderId="12" xfId="0" applyFont="1" applyFill="1" applyBorder="1" applyAlignment="1">
      <alignment horizontal="right" vertical="top"/>
    </xf>
    <xf numFmtId="0" fontId="15" fillId="3" borderId="13" xfId="0" applyFont="1" applyFill="1" applyBorder="1" applyAlignment="1">
      <alignment horizontal="left" vertical="top"/>
    </xf>
    <xf numFmtId="0" fontId="16" fillId="4" borderId="0" xfId="0" applyFont="1" applyFill="1" applyAlignment="1">
      <alignment horizontal="right" vertical="top"/>
    </xf>
    <xf numFmtId="0" fontId="15" fillId="3" borderId="17" xfId="0" applyFont="1" applyFill="1" applyBorder="1" applyAlignment="1">
      <alignment horizontal="left"/>
    </xf>
    <xf numFmtId="0" fontId="15" fillId="3" borderId="18" xfId="0" applyFont="1" applyFill="1" applyBorder="1" applyAlignment="1">
      <alignment horizontal="right"/>
    </xf>
    <xf numFmtId="0" fontId="14" fillId="0" borderId="0" xfId="0" applyFont="1">
      <alignment vertical="center"/>
    </xf>
    <xf numFmtId="0" fontId="17" fillId="3" borderId="18" xfId="0" applyFont="1" applyFill="1" applyBorder="1" applyAlignment="1">
      <alignment horizontal="right"/>
    </xf>
    <xf numFmtId="182" fontId="16" fillId="4" borderId="7" xfId="0" applyNumberFormat="1" applyFont="1" applyFill="1" applyBorder="1" applyAlignment="1">
      <alignment horizontal="right" vertical="top"/>
    </xf>
    <xf numFmtId="182" fontId="16" fillId="4" borderId="14" xfId="0" applyNumberFormat="1" applyFont="1" applyFill="1" applyBorder="1" applyAlignment="1">
      <alignment horizontal="right" vertical="top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7" fillId="3" borderId="19" xfId="0" applyFont="1" applyFill="1" applyBorder="1" applyAlignment="1">
      <alignment horizontal="right"/>
    </xf>
    <xf numFmtId="0" fontId="5" fillId="0" borderId="0" xfId="0" applyFont="1">
      <alignment vertical="center"/>
    </xf>
    <xf numFmtId="0" fontId="15" fillId="3" borderId="0" xfId="0" applyFont="1" applyFill="1" applyAlignment="1">
      <alignment horizontal="left" vertical="top"/>
    </xf>
    <xf numFmtId="0" fontId="19" fillId="0" borderId="0" xfId="0" applyFont="1" applyAlignment="1">
      <alignment horizontal="left" vertical="top"/>
    </xf>
    <xf numFmtId="0" fontId="11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5" fillId="3" borderId="20" xfId="0" applyFont="1" applyFill="1" applyBorder="1" applyAlignment="1">
      <alignment horizontal="center"/>
    </xf>
    <xf numFmtId="0" fontId="15" fillId="3" borderId="19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left"/>
    </xf>
    <xf numFmtId="0" fontId="15" fillId="3" borderId="10" xfId="0" applyFont="1" applyFill="1" applyBorder="1" applyAlignment="1">
      <alignment horizontal="left"/>
    </xf>
    <xf numFmtId="0" fontId="15" fillId="3" borderId="15" xfId="0" applyFont="1" applyFill="1" applyBorder="1" applyAlignment="1">
      <alignment horizontal="right"/>
    </xf>
    <xf numFmtId="0" fontId="15" fillId="3" borderId="16" xfId="0" applyFont="1" applyFill="1" applyBorder="1" applyAlignment="1">
      <alignment horizontal="right"/>
    </xf>
    <xf numFmtId="0" fontId="5" fillId="0" borderId="0" xfId="0" applyFont="1" applyAlignment="1">
      <alignment horizontal="right" vertical="center"/>
    </xf>
    <xf numFmtId="177" fontId="4" fillId="0" borderId="21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37587486813052"/>
          <c:y val="3.0752221790243305E-2"/>
          <c:w val="0.75172427037093781"/>
          <c:h val="0.80671507036777723"/>
        </c:manualLayout>
      </c:layout>
      <c:scatterChart>
        <c:scatterStyle val="lineMarker"/>
        <c:varyColors val="0"/>
        <c:ser>
          <c:idx val="0"/>
          <c:order val="0"/>
          <c:tx>
            <c:v>I=0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'Vmax Km 個別'!$E$34:$E$42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 Km 個別'!$K$34:$K$42</c:f>
              <c:numCache>
                <c:formatCode>0.000_ </c:formatCode>
                <c:ptCount val="9"/>
                <c:pt idx="0">
                  <c:v>19.488</c:v>
                </c:pt>
                <c:pt idx="1">
                  <c:v>17.91</c:v>
                </c:pt>
                <c:pt idx="2">
                  <c:v>23.167999999999999</c:v>
                </c:pt>
                <c:pt idx="3">
                  <c:v>22.922000000000001</c:v>
                </c:pt>
                <c:pt idx="4">
                  <c:v>21.071000000000002</c:v>
                </c:pt>
                <c:pt idx="5">
                  <c:v>29.148</c:v>
                </c:pt>
                <c:pt idx="6">
                  <c:v>27.364000000000001</c:v>
                </c:pt>
                <c:pt idx="7">
                  <c:v>26.094000000000001</c:v>
                </c:pt>
                <c:pt idx="8">
                  <c:v>32.158000000000001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11-48B5-8FD4-2623335DA563}"/>
            </c:ext>
          </c:extLst>
        </c:ser>
        <c:ser>
          <c:idx val="1"/>
          <c:order val="1"/>
          <c:tx>
            <c:v>I=0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'Vmax Km 個別'!$Q$13:$Q$25</c:f>
              <c:numCache>
                <c:formatCode>0.00_ 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10</c:v>
                </c:pt>
                <c:pt idx="11">
                  <c:v>30</c:v>
                </c:pt>
                <c:pt idx="12">
                  <c:v>100</c:v>
                </c:pt>
              </c:numCache>
            </c:numRef>
          </c:xVal>
          <c:yVal>
            <c:numRef>
              <c:f>'Vmax Km 個別'!$R$13:$R$25</c:f>
              <c:numCache>
                <c:formatCode>0.000_ </c:formatCode>
                <c:ptCount val="13"/>
                <c:pt idx="0">
                  <c:v>0.59087979298169169</c:v>
                </c:pt>
                <c:pt idx="1">
                  <c:v>2.8152317944212792</c:v>
                </c:pt>
                <c:pt idx="2">
                  <c:v>5.3173697452750464</c:v>
                </c:pt>
                <c:pt idx="3">
                  <c:v>13.049523706557046</c:v>
                </c:pt>
                <c:pt idx="4">
                  <c:v>20.503058749320875</c:v>
                </c:pt>
                <c:pt idx="5">
                  <c:v>26.574516911204846</c:v>
                </c:pt>
                <c:pt idx="6">
                  <c:v>31.19302674246838</c:v>
                </c:pt>
                <c:pt idx="7">
                  <c:v>34.161577024415465</c:v>
                </c:pt>
                <c:pt idx="8">
                  <c:v>37.754570476373097</c:v>
                </c:pt>
                <c:pt idx="9">
                  <c:v>41.223132735855465</c:v>
                </c:pt>
                <c:pt idx="10">
                  <c:v>44.273748556494404</c:v>
                </c:pt>
                <c:pt idx="11">
                  <c:v>46.571346651796489</c:v>
                </c:pt>
                <c:pt idx="12">
                  <c:v>47.432886494851935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11-48B5-8FD4-2623335DA563}"/>
            </c:ext>
          </c:extLst>
        </c:ser>
        <c:ser>
          <c:idx val="2"/>
          <c:order val="2"/>
          <c:tx>
            <c:v>I=14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'Vmax Km 個別'!$E$52:$E$60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 Km 個別'!$K$52:$K$60</c:f>
              <c:numCache>
                <c:formatCode>0.000_ </c:formatCode>
                <c:ptCount val="9"/>
                <c:pt idx="0">
                  <c:v>12.337999999999999</c:v>
                </c:pt>
                <c:pt idx="1">
                  <c:v>10.568</c:v>
                </c:pt>
                <c:pt idx="2">
                  <c:v>13.364000000000001</c:v>
                </c:pt>
                <c:pt idx="3">
                  <c:v>15.076000000000001</c:v>
                </c:pt>
                <c:pt idx="4">
                  <c:v>13.065</c:v>
                </c:pt>
                <c:pt idx="5">
                  <c:v>18.218</c:v>
                </c:pt>
                <c:pt idx="6">
                  <c:v>19.199000000000002</c:v>
                </c:pt>
                <c:pt idx="7">
                  <c:v>17.875</c:v>
                </c:pt>
                <c:pt idx="8">
                  <c:v>21.286999999999999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80-4027-A9E4-F668EBB94F1B}"/>
            </c:ext>
          </c:extLst>
        </c:ser>
        <c:ser>
          <c:idx val="3"/>
          <c:order val="3"/>
          <c:tx>
            <c:v>I=14</c:v>
          </c:tx>
          <c:spPr>
            <a:ln w="127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'Vmax Km 個別'!$Q$13:$Q$25</c:f>
              <c:numCache>
                <c:formatCode>0.00_ 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10</c:v>
                </c:pt>
                <c:pt idx="11">
                  <c:v>30</c:v>
                </c:pt>
                <c:pt idx="12">
                  <c:v>100</c:v>
                </c:pt>
              </c:numCache>
            </c:numRef>
          </c:xVal>
          <c:yVal>
            <c:numRef>
              <c:f>'Vmax Km 個別'!$S$13:$S$25</c:f>
              <c:numCache>
                <c:formatCode>0.000_ </c:formatCode>
                <c:ptCount val="13"/>
                <c:pt idx="0">
                  <c:v>0.27689550592164236</c:v>
                </c:pt>
                <c:pt idx="1">
                  <c:v>1.3526718725652593</c:v>
                </c:pt>
                <c:pt idx="2">
                  <c:v>2.6298249056729728</c:v>
                </c:pt>
                <c:pt idx="3">
                  <c:v>7.0970291626598767</c:v>
                </c:pt>
                <c:pt idx="4">
                  <c:v>12.335525414230647</c:v>
                </c:pt>
                <c:pt idx="5">
                  <c:v>17.503408291640543</c:v>
                </c:pt>
                <c:pt idx="6">
                  <c:v>22.141401679879156</c:v>
                </c:pt>
                <c:pt idx="7">
                  <c:v>25.522885181497969</c:v>
                </c:pt>
                <c:pt idx="8">
                  <c:v>30.123396459578068</c:v>
                </c:pt>
                <c:pt idx="9">
                  <c:v>35.19912227518072</c:v>
                </c:pt>
                <c:pt idx="10">
                  <c:v>40.290806213542623</c:v>
                </c:pt>
                <c:pt idx="11">
                  <c:v>44.590972921180388</c:v>
                </c:pt>
                <c:pt idx="12">
                  <c:v>46.321299644748628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80-4027-A9E4-F668EBB94F1B}"/>
            </c:ext>
          </c:extLst>
        </c:ser>
        <c:ser>
          <c:idx val="4"/>
          <c:order val="4"/>
          <c:tx>
            <c:v>I=28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'Vmax Km 個別'!$E$70:$E$78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 Km 個別'!$K$70:$K$78</c:f>
              <c:numCache>
                <c:formatCode>0.000_ </c:formatCode>
                <c:ptCount val="9"/>
                <c:pt idx="0">
                  <c:v>7.6349999999999998</c:v>
                </c:pt>
                <c:pt idx="1">
                  <c:v>6.415</c:v>
                </c:pt>
                <c:pt idx="2">
                  <c:v>8.0440000000000005</c:v>
                </c:pt>
                <c:pt idx="3">
                  <c:v>9.9789999999999992</c:v>
                </c:pt>
                <c:pt idx="4">
                  <c:v>8.07</c:v>
                </c:pt>
                <c:pt idx="5">
                  <c:v>11.364000000000001</c:v>
                </c:pt>
                <c:pt idx="6">
                  <c:v>13.461</c:v>
                </c:pt>
                <c:pt idx="7">
                  <c:v>12.231999999999999</c:v>
                </c:pt>
                <c:pt idx="8">
                  <c:v>14.02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80-4027-A9E4-F668EBB94F1B}"/>
            </c:ext>
          </c:extLst>
        </c:ser>
        <c:ser>
          <c:idx val="5"/>
          <c:order val="5"/>
          <c:tx>
            <c:v>I=28</c:v>
          </c:tx>
          <c:spPr>
            <a:ln w="12700" cap="rnd">
              <a:solidFill>
                <a:schemeClr val="accent1">
                  <a:lumMod val="75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'Vmax Km 個別'!$Q$13:$Q$25</c:f>
              <c:numCache>
                <c:formatCode>0.00_ 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10</c:v>
                </c:pt>
                <c:pt idx="11">
                  <c:v>30</c:v>
                </c:pt>
                <c:pt idx="12">
                  <c:v>100</c:v>
                </c:pt>
              </c:numCache>
            </c:numRef>
          </c:xVal>
          <c:yVal>
            <c:numRef>
              <c:f>'Vmax Km 個別'!$T$13:$T$25</c:f>
              <c:numCache>
                <c:formatCode>0.000_ </c:formatCode>
                <c:ptCount val="13"/>
                <c:pt idx="0">
                  <c:v>0.14418694100599053</c:v>
                </c:pt>
                <c:pt idx="1">
                  <c:v>0.71368868496191529</c:v>
                </c:pt>
                <c:pt idx="2">
                  <c:v>1.4096668987700804</c:v>
                </c:pt>
                <c:pt idx="3">
                  <c:v>4.0290363863755241</c:v>
                </c:pt>
                <c:pt idx="4">
                  <c:v>7.5243967646027521</c:v>
                </c:pt>
                <c:pt idx="5">
                  <c:v>11.523112937058604</c:v>
                </c:pt>
                <c:pt idx="6">
                  <c:v>15.69300755144392</c:v>
                </c:pt>
                <c:pt idx="7">
                  <c:v>19.159686895637815</c:v>
                </c:pt>
                <c:pt idx="8">
                  <c:v>24.592265645073294</c:v>
                </c:pt>
                <c:pt idx="9">
                  <c:v>31.807214299421979</c:v>
                </c:pt>
                <c:pt idx="10">
                  <c:v>40.780420991894381</c:v>
                </c:pt>
                <c:pt idx="11">
                  <c:v>50.226824671237864</c:v>
                </c:pt>
                <c:pt idx="12">
                  <c:v>54.658195892510172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380-4027-A9E4-F668EBB94F1B}"/>
            </c:ext>
          </c:extLst>
        </c:ser>
        <c:ser>
          <c:idx val="6"/>
          <c:order val="6"/>
          <c:tx>
            <c:v>I=0 Km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'Vmax Km 個別'!$W$13</c:f>
              <c:numCache>
                <c:formatCode>0.000_);[Red]\(0.000\)</c:formatCode>
                <c:ptCount val="1"/>
                <c:pt idx="0">
                  <c:v>0.79916549055817632</c:v>
                </c:pt>
              </c:numCache>
            </c:numRef>
          </c:xVal>
          <c:yVal>
            <c:numRef>
              <c:f>'Vmax Km 個別'!$X$13</c:f>
              <c:numCache>
                <c:formatCode>0.000_);[Red]\(0.000\)</c:formatCode>
                <c:ptCount val="1"/>
                <c:pt idx="0">
                  <c:v>23.905976877447209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380-4027-A9E4-F668EBB94F1B}"/>
            </c:ext>
          </c:extLst>
        </c:ser>
        <c:ser>
          <c:idx val="7"/>
          <c:order val="7"/>
          <c:tx>
            <c:v>I=14 Km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'Vmax Km 個別'!$W$14</c:f>
              <c:numCache>
                <c:formatCode>0.000_);[Red]\(0.000\)</c:formatCode>
                <c:ptCount val="1"/>
                <c:pt idx="0">
                  <c:v>1.6911714246160925</c:v>
                </c:pt>
              </c:numCache>
            </c:numRef>
          </c:xVal>
          <c:yVal>
            <c:numRef>
              <c:f>'Vmax Km 個別'!$X$14</c:f>
              <c:numCache>
                <c:formatCode>0.000_);[Red]\(0.000\)</c:formatCode>
                <c:ptCount val="1"/>
                <c:pt idx="0">
                  <c:v>23.552336113925701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380-4027-A9E4-F668EBB94F1B}"/>
            </c:ext>
          </c:extLst>
        </c:ser>
        <c:ser>
          <c:idx val="8"/>
          <c:order val="8"/>
          <c:tx>
            <c:v>I=28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'Vmax Km 個別'!$W$15</c:f>
              <c:numCache>
                <c:formatCode>0.000_);[Red]\(0.000\)</c:formatCode>
                <c:ptCount val="1"/>
                <c:pt idx="0">
                  <c:v>3.9297554975594333</c:v>
                </c:pt>
              </c:numCache>
            </c:numRef>
          </c:xVal>
          <c:yVal>
            <c:numRef>
              <c:f>'Vmax Km 個別'!$X$15</c:f>
              <c:numCache>
                <c:formatCode>0.000_);[Red]\(0.000\)</c:formatCode>
                <c:ptCount val="1"/>
                <c:pt idx="0">
                  <c:v>28.403064675231445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380-4027-A9E4-F668EBB94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981832"/>
        <c:axId val="676365944"/>
      </c:scatterChart>
      <c:valAx>
        <c:axId val="598981832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基質濃度  </a:t>
                </a:r>
                <a:r>
                  <a:rPr lang="en-US" altLang="ja-JP"/>
                  <a:t>[ </a:t>
                </a:r>
                <a:r>
                  <a:rPr lang="en-US" altLang="ja-JP" i="1"/>
                  <a:t>S</a:t>
                </a:r>
                <a:r>
                  <a:rPr lang="en-US" altLang="ja-JP"/>
                  <a:t> 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6365944"/>
        <c:crosses val="autoZero"/>
        <c:crossBetween val="midCat"/>
        <c:majorUnit val="1"/>
      </c:valAx>
      <c:valAx>
        <c:axId val="676365944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反応速度  </a:t>
                </a:r>
                <a:r>
                  <a:rPr lang="en-US" altLang="ja-JP" b="0" i="1" baseline="0"/>
                  <a:t>V</a:t>
                </a:r>
                <a:endParaRPr lang="ja-JP" altLang="en-US" b="0" i="1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898183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167613214973814"/>
          <c:y val="2.754677877829809E-2"/>
          <c:w val="0.74312777942365915"/>
          <c:h val="0.81167449505141298"/>
        </c:manualLayout>
      </c:layout>
      <c:scatterChart>
        <c:scatterStyle val="lineMarker"/>
        <c:varyColors val="0"/>
        <c:ser>
          <c:idx val="0"/>
          <c:order val="0"/>
          <c:tx>
            <c:v>I=0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'Vmax Km 個別'!$E$34:$E$42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 Km 個別'!$K$34:$K$42</c:f>
              <c:numCache>
                <c:formatCode>0.000_ </c:formatCode>
                <c:ptCount val="9"/>
                <c:pt idx="0">
                  <c:v>19.488</c:v>
                </c:pt>
                <c:pt idx="1">
                  <c:v>17.91</c:v>
                </c:pt>
                <c:pt idx="2">
                  <c:v>23.167999999999999</c:v>
                </c:pt>
                <c:pt idx="3">
                  <c:v>22.922000000000001</c:v>
                </c:pt>
                <c:pt idx="4">
                  <c:v>21.071000000000002</c:v>
                </c:pt>
                <c:pt idx="5">
                  <c:v>29.148</c:v>
                </c:pt>
                <c:pt idx="6">
                  <c:v>27.364000000000001</c:v>
                </c:pt>
                <c:pt idx="7">
                  <c:v>26.094000000000001</c:v>
                </c:pt>
                <c:pt idx="8">
                  <c:v>32.158000000000001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11-48B5-8FD4-2623335DA563}"/>
            </c:ext>
          </c:extLst>
        </c:ser>
        <c:ser>
          <c:idx val="1"/>
          <c:order val="1"/>
          <c:tx>
            <c:v>I=0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'Vmax Km 個別'!$Q$13:$Q$25</c:f>
              <c:numCache>
                <c:formatCode>0.00_ 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10</c:v>
                </c:pt>
                <c:pt idx="11">
                  <c:v>30</c:v>
                </c:pt>
                <c:pt idx="12">
                  <c:v>100</c:v>
                </c:pt>
              </c:numCache>
            </c:numRef>
          </c:xVal>
          <c:yVal>
            <c:numRef>
              <c:f>'Vmax Km 個別'!$R$13:$R$25</c:f>
              <c:numCache>
                <c:formatCode>0.000_ </c:formatCode>
                <c:ptCount val="13"/>
                <c:pt idx="0">
                  <c:v>0.59087979298169169</c:v>
                </c:pt>
                <c:pt idx="1">
                  <c:v>2.8152317944212792</c:v>
                </c:pt>
                <c:pt idx="2">
                  <c:v>5.3173697452750464</c:v>
                </c:pt>
                <c:pt idx="3">
                  <c:v>13.049523706557046</c:v>
                </c:pt>
                <c:pt idx="4">
                  <c:v>20.503058749320875</c:v>
                </c:pt>
                <c:pt idx="5">
                  <c:v>26.574516911204846</c:v>
                </c:pt>
                <c:pt idx="6">
                  <c:v>31.19302674246838</c:v>
                </c:pt>
                <c:pt idx="7">
                  <c:v>34.161577024415465</c:v>
                </c:pt>
                <c:pt idx="8">
                  <c:v>37.754570476373097</c:v>
                </c:pt>
                <c:pt idx="9">
                  <c:v>41.223132735855465</c:v>
                </c:pt>
                <c:pt idx="10">
                  <c:v>44.273748556494404</c:v>
                </c:pt>
                <c:pt idx="11">
                  <c:v>46.571346651796489</c:v>
                </c:pt>
                <c:pt idx="12">
                  <c:v>47.432886494851935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11-48B5-8FD4-2623335DA563}"/>
            </c:ext>
          </c:extLst>
        </c:ser>
        <c:ser>
          <c:idx val="2"/>
          <c:order val="2"/>
          <c:tx>
            <c:v>I=14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'Vmax Km 個別'!$E$52:$E$60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 Km 個別'!$K$52:$K$60</c:f>
              <c:numCache>
                <c:formatCode>0.000_ </c:formatCode>
                <c:ptCount val="9"/>
                <c:pt idx="0">
                  <c:v>12.337999999999999</c:v>
                </c:pt>
                <c:pt idx="1">
                  <c:v>10.568</c:v>
                </c:pt>
                <c:pt idx="2">
                  <c:v>13.364000000000001</c:v>
                </c:pt>
                <c:pt idx="3">
                  <c:v>15.076000000000001</c:v>
                </c:pt>
                <c:pt idx="4">
                  <c:v>13.065</c:v>
                </c:pt>
                <c:pt idx="5">
                  <c:v>18.218</c:v>
                </c:pt>
                <c:pt idx="6">
                  <c:v>19.199000000000002</c:v>
                </c:pt>
                <c:pt idx="7">
                  <c:v>17.875</c:v>
                </c:pt>
                <c:pt idx="8">
                  <c:v>21.286999999999999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80-4027-A9E4-F668EBB94F1B}"/>
            </c:ext>
          </c:extLst>
        </c:ser>
        <c:ser>
          <c:idx val="3"/>
          <c:order val="3"/>
          <c:tx>
            <c:v>I=14</c:v>
          </c:tx>
          <c:spPr>
            <a:ln w="127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'Vmax Km 個別'!$Q$13:$Q$25</c:f>
              <c:numCache>
                <c:formatCode>0.00_ 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10</c:v>
                </c:pt>
                <c:pt idx="11">
                  <c:v>30</c:v>
                </c:pt>
                <c:pt idx="12">
                  <c:v>100</c:v>
                </c:pt>
              </c:numCache>
            </c:numRef>
          </c:xVal>
          <c:yVal>
            <c:numRef>
              <c:f>'Vmax Km 個別'!$S$13:$S$25</c:f>
              <c:numCache>
                <c:formatCode>0.000_ </c:formatCode>
                <c:ptCount val="13"/>
                <c:pt idx="0">
                  <c:v>0.27689550592164236</c:v>
                </c:pt>
                <c:pt idx="1">
                  <c:v>1.3526718725652593</c:v>
                </c:pt>
                <c:pt idx="2">
                  <c:v>2.6298249056729728</c:v>
                </c:pt>
                <c:pt idx="3">
                  <c:v>7.0970291626598767</c:v>
                </c:pt>
                <c:pt idx="4">
                  <c:v>12.335525414230647</c:v>
                </c:pt>
                <c:pt idx="5">
                  <c:v>17.503408291640543</c:v>
                </c:pt>
                <c:pt idx="6">
                  <c:v>22.141401679879156</c:v>
                </c:pt>
                <c:pt idx="7">
                  <c:v>25.522885181497969</c:v>
                </c:pt>
                <c:pt idx="8">
                  <c:v>30.123396459578068</c:v>
                </c:pt>
                <c:pt idx="9">
                  <c:v>35.19912227518072</c:v>
                </c:pt>
                <c:pt idx="10">
                  <c:v>40.290806213542623</c:v>
                </c:pt>
                <c:pt idx="11">
                  <c:v>44.590972921180388</c:v>
                </c:pt>
                <c:pt idx="12">
                  <c:v>46.321299644748628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80-4027-A9E4-F668EBB94F1B}"/>
            </c:ext>
          </c:extLst>
        </c:ser>
        <c:ser>
          <c:idx val="4"/>
          <c:order val="4"/>
          <c:tx>
            <c:v>I=28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'Vmax Km 個別'!$E$70:$E$78</c:f>
              <c:numCache>
                <c:formatCode>General</c:formatCode>
                <c:ptCount val="9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1.2</c:v>
                </c:pt>
                <c:pt idx="7">
                  <c:v>1.2</c:v>
                </c:pt>
                <c:pt idx="8">
                  <c:v>1.2</c:v>
                </c:pt>
              </c:numCache>
            </c:numRef>
          </c:xVal>
          <c:yVal>
            <c:numRef>
              <c:f>'Vmax Km 個別'!$K$70:$K$78</c:f>
              <c:numCache>
                <c:formatCode>0.000_ </c:formatCode>
                <c:ptCount val="9"/>
                <c:pt idx="0">
                  <c:v>7.6349999999999998</c:v>
                </c:pt>
                <c:pt idx="1">
                  <c:v>6.415</c:v>
                </c:pt>
                <c:pt idx="2">
                  <c:v>8.0440000000000005</c:v>
                </c:pt>
                <c:pt idx="3">
                  <c:v>9.9789999999999992</c:v>
                </c:pt>
                <c:pt idx="4">
                  <c:v>8.07</c:v>
                </c:pt>
                <c:pt idx="5">
                  <c:v>11.364000000000001</c:v>
                </c:pt>
                <c:pt idx="6">
                  <c:v>13.461</c:v>
                </c:pt>
                <c:pt idx="7">
                  <c:v>12.231999999999999</c:v>
                </c:pt>
                <c:pt idx="8">
                  <c:v>14.02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80-4027-A9E4-F668EBB94F1B}"/>
            </c:ext>
          </c:extLst>
        </c:ser>
        <c:ser>
          <c:idx val="5"/>
          <c:order val="5"/>
          <c:tx>
            <c:v>I=28</c:v>
          </c:tx>
          <c:spPr>
            <a:ln w="12700" cap="rnd">
              <a:solidFill>
                <a:schemeClr val="accent1">
                  <a:lumMod val="75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'Vmax Km 個別'!$Q$13:$Q$25</c:f>
              <c:numCache>
                <c:formatCode>0.00_ </c:formatCode>
                <c:ptCount val="1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0.3</c:v>
                </c:pt>
                <c:pt idx="4">
                  <c:v>0.6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10</c:v>
                </c:pt>
                <c:pt idx="11">
                  <c:v>30</c:v>
                </c:pt>
                <c:pt idx="12">
                  <c:v>100</c:v>
                </c:pt>
              </c:numCache>
            </c:numRef>
          </c:xVal>
          <c:yVal>
            <c:numRef>
              <c:f>'Vmax Km 個別'!$T$13:$T$25</c:f>
              <c:numCache>
                <c:formatCode>0.000_ </c:formatCode>
                <c:ptCount val="13"/>
                <c:pt idx="0">
                  <c:v>0.14418694100599053</c:v>
                </c:pt>
                <c:pt idx="1">
                  <c:v>0.71368868496191529</c:v>
                </c:pt>
                <c:pt idx="2">
                  <c:v>1.4096668987700804</c:v>
                </c:pt>
                <c:pt idx="3">
                  <c:v>4.0290363863755241</c:v>
                </c:pt>
                <c:pt idx="4">
                  <c:v>7.5243967646027521</c:v>
                </c:pt>
                <c:pt idx="5">
                  <c:v>11.523112937058604</c:v>
                </c:pt>
                <c:pt idx="6">
                  <c:v>15.69300755144392</c:v>
                </c:pt>
                <c:pt idx="7">
                  <c:v>19.159686895637815</c:v>
                </c:pt>
                <c:pt idx="8">
                  <c:v>24.592265645073294</c:v>
                </c:pt>
                <c:pt idx="9">
                  <c:v>31.807214299421979</c:v>
                </c:pt>
                <c:pt idx="10">
                  <c:v>40.780420991894381</c:v>
                </c:pt>
                <c:pt idx="11">
                  <c:v>50.226824671237864</c:v>
                </c:pt>
                <c:pt idx="12">
                  <c:v>54.658195892510172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380-4027-A9E4-F668EBB94F1B}"/>
            </c:ext>
          </c:extLst>
        </c:ser>
        <c:ser>
          <c:idx val="6"/>
          <c:order val="6"/>
          <c:tx>
            <c:v>I=0 Km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'Vmax Km 個別'!$W$13</c:f>
              <c:numCache>
                <c:formatCode>0.000_);[Red]\(0.000\)</c:formatCode>
                <c:ptCount val="1"/>
                <c:pt idx="0">
                  <c:v>0.79916549055817632</c:v>
                </c:pt>
              </c:numCache>
            </c:numRef>
          </c:xVal>
          <c:yVal>
            <c:numRef>
              <c:f>'Vmax Km 個別'!$X$13</c:f>
              <c:numCache>
                <c:formatCode>0.000_);[Red]\(0.000\)</c:formatCode>
                <c:ptCount val="1"/>
                <c:pt idx="0">
                  <c:v>23.905976877447209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380-4027-A9E4-F668EBB94F1B}"/>
            </c:ext>
          </c:extLst>
        </c:ser>
        <c:ser>
          <c:idx val="7"/>
          <c:order val="7"/>
          <c:tx>
            <c:v>I=14 Km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'Vmax Km 個別'!$W$14</c:f>
              <c:numCache>
                <c:formatCode>0.000_);[Red]\(0.000\)</c:formatCode>
                <c:ptCount val="1"/>
                <c:pt idx="0">
                  <c:v>1.6911714246160925</c:v>
                </c:pt>
              </c:numCache>
            </c:numRef>
          </c:xVal>
          <c:yVal>
            <c:numRef>
              <c:f>'Vmax Km 個別'!$X$14</c:f>
              <c:numCache>
                <c:formatCode>0.000_);[Red]\(0.000\)</c:formatCode>
                <c:ptCount val="1"/>
                <c:pt idx="0">
                  <c:v>23.552336113925701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380-4027-A9E4-F668EBB94F1B}"/>
            </c:ext>
          </c:extLst>
        </c:ser>
        <c:ser>
          <c:idx val="8"/>
          <c:order val="8"/>
          <c:tx>
            <c:v>I=28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'Vmax Km 個別'!$W$15</c:f>
              <c:numCache>
                <c:formatCode>0.000_);[Red]\(0.000\)</c:formatCode>
                <c:ptCount val="1"/>
                <c:pt idx="0">
                  <c:v>3.9297554975594333</c:v>
                </c:pt>
              </c:numCache>
            </c:numRef>
          </c:xVal>
          <c:yVal>
            <c:numRef>
              <c:f>'Vmax Km 個別'!$X$15</c:f>
              <c:numCache>
                <c:formatCode>0.000_);[Red]\(0.000\)</c:formatCode>
                <c:ptCount val="1"/>
                <c:pt idx="0">
                  <c:v>28.403064675231445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380-4027-A9E4-F668EBB94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981832"/>
        <c:axId val="676365944"/>
      </c:scatterChart>
      <c:valAx>
        <c:axId val="598981832"/>
        <c:scaling>
          <c:logBase val="10"/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基質濃度  </a:t>
                </a:r>
                <a:r>
                  <a:rPr lang="en-US" altLang="ja-JP"/>
                  <a:t>[ </a:t>
                </a:r>
                <a:r>
                  <a:rPr lang="en-US" altLang="ja-JP" i="1"/>
                  <a:t>S</a:t>
                </a:r>
                <a:r>
                  <a:rPr lang="en-US" altLang="ja-JP"/>
                  <a:t> 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6365944"/>
        <c:crosses val="autoZero"/>
        <c:crossBetween val="midCat"/>
        <c:majorUnit val="1"/>
      </c:valAx>
      <c:valAx>
        <c:axId val="676365944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反応速度  </a:t>
                </a:r>
                <a:r>
                  <a:rPr lang="en-US" altLang="ja-JP" b="0" i="1" baseline="0"/>
                  <a:t>V</a:t>
                </a:r>
                <a:endParaRPr lang="ja-JP" altLang="en-US" b="0" i="1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8981832"/>
        <c:crossesAt val="1.0000000000000002E-2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05059437764663"/>
          <c:y val="2.6374644345927348E-2"/>
          <c:w val="0.79478750361388417"/>
          <c:h val="0.83479804520233292"/>
        </c:manualLayout>
      </c:layout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square"/>
            <c:size val="8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SAS!$O$25:$O$29</c:f>
              <c:numCache>
                <c:formatCode>0.000</c:formatCode>
                <c:ptCount val="5"/>
                <c:pt idx="0">
                  <c:v>0.79920000000000002</c:v>
                </c:pt>
                <c:pt idx="1">
                  <c:v>1.1807000000000001</c:v>
                </c:pt>
                <c:pt idx="2">
                  <c:v>1.6915</c:v>
                </c:pt>
                <c:pt idx="3">
                  <c:v>2.2793000000000001</c:v>
                </c:pt>
                <c:pt idx="4">
                  <c:v>3.9304000000000001</c:v>
                </c:pt>
              </c:numCache>
            </c:numRef>
          </c:xVal>
          <c:yVal>
            <c:numRef>
              <c:f>SAS!$K$25:$K$29</c:f>
              <c:numCache>
                <c:formatCode>0.000</c:formatCode>
                <c:ptCount val="5"/>
                <c:pt idx="0">
                  <c:v>47.811999999999998</c:v>
                </c:pt>
                <c:pt idx="1">
                  <c:v>45.653799999999997</c:v>
                </c:pt>
                <c:pt idx="2">
                  <c:v>47.110500000000002</c:v>
                </c:pt>
                <c:pt idx="3">
                  <c:v>48.242800000000003</c:v>
                </c:pt>
                <c:pt idx="4">
                  <c:v>56.814500000000002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EE-4242-8C13-E666C9DCE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7017632"/>
        <c:axId val="747015336"/>
      </c:scatterChart>
      <c:valAx>
        <c:axId val="74701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Km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7015336"/>
        <c:crosses val="autoZero"/>
        <c:crossBetween val="midCat"/>
      </c:valAx>
      <c:valAx>
        <c:axId val="747015336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Vmax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701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596195</xdr:colOff>
      <xdr:row>28</xdr:row>
      <xdr:rowOff>85372</xdr:rowOff>
    </xdr:from>
    <xdr:to>
      <xdr:col>20</xdr:col>
      <xdr:colOff>98778</xdr:colOff>
      <xdr:row>43</xdr:row>
      <xdr:rowOff>42333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7DFB524-1898-682C-34A0-C337E94721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299862</xdr:colOff>
      <xdr:row>28</xdr:row>
      <xdr:rowOff>78318</xdr:rowOff>
    </xdr:from>
    <xdr:to>
      <xdr:col>24</xdr:col>
      <xdr:colOff>373944</xdr:colOff>
      <xdr:row>43</xdr:row>
      <xdr:rowOff>49389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420A8D56-3FC4-25D9-6C38-D0631E16EE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32</xdr:row>
      <xdr:rowOff>0</xdr:rowOff>
    </xdr:from>
    <xdr:to>
      <xdr:col>13</xdr:col>
      <xdr:colOff>635000</xdr:colOff>
      <xdr:row>48</xdr:row>
      <xdr:rowOff>3175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CC2DAEE-F1E1-434F-B65C-250C435B40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8C6-E8D7-494B-9F03-ABBC51B8439E}">
  <dimension ref="B2:X78"/>
  <sheetViews>
    <sheetView tabSelected="1" zoomScale="90" zoomScaleNormal="90" workbookViewId="0"/>
  </sheetViews>
  <sheetFormatPr defaultRowHeight="13" x14ac:dyDescent="0.2"/>
  <cols>
    <col min="1" max="1" width="6.6328125" style="6" customWidth="1"/>
    <col min="2" max="2" width="4.7265625" style="6" customWidth="1"/>
    <col min="3" max="3" width="4" style="6" customWidth="1"/>
    <col min="4" max="4" width="6.1796875" style="6" customWidth="1"/>
    <col min="5" max="5" width="6.453125" style="6" customWidth="1"/>
    <col min="6" max="10" width="3.36328125" style="6" customWidth="1"/>
    <col min="11" max="11" width="7.54296875" style="6" customWidth="1"/>
    <col min="12" max="12" width="8.90625" style="6" customWidth="1"/>
    <col min="13" max="14" width="7.54296875" style="6" customWidth="1"/>
    <col min="15" max="16" width="8.7265625" style="6"/>
    <col min="17" max="20" width="8.1796875" style="6" customWidth="1"/>
    <col min="21" max="16384" width="8.7265625" style="6"/>
  </cols>
  <sheetData>
    <row r="2" spans="2:24" x14ac:dyDescent="0.2">
      <c r="C2" s="51" t="s">
        <v>105</v>
      </c>
    </row>
    <row r="3" spans="2:24" ht="13" customHeight="1" x14ac:dyDescent="0.2"/>
    <row r="4" spans="2:24" ht="13" customHeight="1" thickBot="1" x14ac:dyDescent="0.25">
      <c r="B4" s="12"/>
      <c r="C4" s="12"/>
      <c r="D4" s="22" t="s">
        <v>115</v>
      </c>
      <c r="E4" s="15" t="s">
        <v>116</v>
      </c>
      <c r="F4" s="12"/>
      <c r="G4" s="12"/>
      <c r="H4" s="12"/>
      <c r="I4" s="12"/>
      <c r="J4" s="12"/>
      <c r="K4" s="12"/>
      <c r="L4" s="15"/>
      <c r="M4" s="15"/>
      <c r="N4" s="63" t="s">
        <v>18</v>
      </c>
      <c r="O4" s="64"/>
    </row>
    <row r="5" spans="2:24" ht="13" customHeight="1" x14ac:dyDescent="0.2">
      <c r="C5" s="62" t="s">
        <v>109</v>
      </c>
      <c r="D5" s="18">
        <v>50</v>
      </c>
      <c r="E5" s="18">
        <v>1</v>
      </c>
      <c r="L5" s="10" t="s">
        <v>110</v>
      </c>
      <c r="M5" s="10" t="s">
        <v>15</v>
      </c>
      <c r="N5" s="23">
        <v>47.811953754894418</v>
      </c>
      <c r="O5" s="23">
        <v>0.79916549055817632</v>
      </c>
    </row>
    <row r="6" spans="2:24" ht="13" customHeight="1" x14ac:dyDescent="0.2">
      <c r="D6" s="19">
        <v>50</v>
      </c>
      <c r="E6" s="19">
        <v>2</v>
      </c>
      <c r="L6" s="10" t="s">
        <v>111</v>
      </c>
      <c r="M6" s="10" t="s">
        <v>25</v>
      </c>
      <c r="N6" s="24">
        <v>45.653646132137375</v>
      </c>
      <c r="O6" s="24">
        <v>1.1806515274536462</v>
      </c>
    </row>
    <row r="7" spans="2:24" ht="13" customHeight="1" x14ac:dyDescent="0.2">
      <c r="D7" s="19">
        <v>50</v>
      </c>
      <c r="E7" s="19">
        <v>3</v>
      </c>
      <c r="L7" s="10" t="s">
        <v>112</v>
      </c>
      <c r="M7" s="10" t="s">
        <v>26</v>
      </c>
      <c r="N7" s="24">
        <v>47.104672227851403</v>
      </c>
      <c r="O7" s="24">
        <v>1.6911714246160925</v>
      </c>
    </row>
    <row r="8" spans="2:24" ht="13" customHeight="1" x14ac:dyDescent="0.2">
      <c r="D8" s="19">
        <v>50</v>
      </c>
      <c r="E8" s="19">
        <v>4</v>
      </c>
      <c r="L8" s="10" t="s">
        <v>113</v>
      </c>
      <c r="M8" s="10" t="s">
        <v>27</v>
      </c>
      <c r="N8" s="24">
        <v>48.243823946887844</v>
      </c>
      <c r="O8" s="24">
        <v>2.2793984857568121</v>
      </c>
    </row>
    <row r="9" spans="2:24" ht="13" customHeight="1" thickBot="1" x14ac:dyDescent="0.25">
      <c r="D9" s="20">
        <v>50</v>
      </c>
      <c r="E9" s="20">
        <v>5</v>
      </c>
      <c r="L9" s="10" t="s">
        <v>114</v>
      </c>
      <c r="M9" s="10" t="s">
        <v>28</v>
      </c>
      <c r="N9" s="25">
        <v>56.806129350462889</v>
      </c>
      <c r="O9" s="25">
        <v>3.9297554975594333</v>
      </c>
    </row>
    <row r="10" spans="2:24" ht="13" customHeight="1" x14ac:dyDescent="0.2">
      <c r="K10" s="10"/>
      <c r="L10" s="10"/>
      <c r="M10" s="10"/>
      <c r="N10" s="26" t="s">
        <v>19</v>
      </c>
      <c r="O10" s="23">
        <f>SUMSQ(O34:O78)</f>
        <v>161.9269879094137</v>
      </c>
    </row>
    <row r="11" spans="2:24" ht="13" customHeight="1" x14ac:dyDescent="0.3">
      <c r="B11" s="12"/>
      <c r="C11" s="15" t="s">
        <v>20</v>
      </c>
      <c r="D11" s="7" t="s">
        <v>21</v>
      </c>
      <c r="E11" s="7" t="s">
        <v>2</v>
      </c>
      <c r="F11" s="54" t="s">
        <v>29</v>
      </c>
      <c r="G11" s="55"/>
      <c r="H11" s="55"/>
      <c r="I11" s="55"/>
      <c r="J11" s="55"/>
      <c r="K11" s="7" t="s">
        <v>3</v>
      </c>
      <c r="L11" s="7"/>
      <c r="M11" s="7"/>
      <c r="N11" s="12" t="s">
        <v>22</v>
      </c>
      <c r="O11" s="15" t="s">
        <v>23</v>
      </c>
      <c r="Q11" s="29" t="s">
        <v>30</v>
      </c>
      <c r="R11" s="29" t="s">
        <v>31</v>
      </c>
      <c r="S11" s="15"/>
      <c r="T11" s="15"/>
    </row>
    <row r="12" spans="2:24" ht="13" customHeight="1" x14ac:dyDescent="0.4">
      <c r="B12" s="13" t="s">
        <v>4</v>
      </c>
      <c r="C12" s="14" t="s">
        <v>6</v>
      </c>
      <c r="D12" s="8" t="s">
        <v>7</v>
      </c>
      <c r="E12" s="8" t="s">
        <v>13</v>
      </c>
      <c r="F12" s="8" t="s">
        <v>8</v>
      </c>
      <c r="G12" s="8" t="s">
        <v>9</v>
      </c>
      <c r="H12" s="8" t="s">
        <v>10</v>
      </c>
      <c r="I12" s="8" t="s">
        <v>11</v>
      </c>
      <c r="J12" s="8" t="s">
        <v>12</v>
      </c>
      <c r="K12" s="8" t="s">
        <v>0</v>
      </c>
      <c r="L12" s="13" t="s">
        <v>24</v>
      </c>
      <c r="M12" s="13" t="s">
        <v>16</v>
      </c>
      <c r="N12" s="8" t="s">
        <v>1</v>
      </c>
      <c r="O12" s="8" t="s">
        <v>17</v>
      </c>
      <c r="Q12" s="13" t="s">
        <v>32</v>
      </c>
      <c r="R12" s="13" t="s">
        <v>33</v>
      </c>
      <c r="S12" s="13" t="s">
        <v>34</v>
      </c>
      <c r="T12" s="13" t="s">
        <v>35</v>
      </c>
      <c r="V12" s="13" t="s">
        <v>36</v>
      </c>
      <c r="W12" s="10" t="s">
        <v>37</v>
      </c>
      <c r="X12" s="10" t="s">
        <v>38</v>
      </c>
    </row>
    <row r="13" spans="2:24" ht="13" customHeight="1" x14ac:dyDescent="0.3">
      <c r="B13" s="10">
        <v>1</v>
      </c>
      <c r="C13" s="10">
        <v>0</v>
      </c>
      <c r="D13" s="4">
        <v>0</v>
      </c>
      <c r="E13" s="4">
        <v>0.6</v>
      </c>
      <c r="F13" s="4">
        <v>1</v>
      </c>
      <c r="G13" s="4">
        <v>0</v>
      </c>
      <c r="H13" s="4">
        <v>0</v>
      </c>
      <c r="I13" s="4">
        <v>0</v>
      </c>
      <c r="J13" s="4">
        <v>0</v>
      </c>
      <c r="K13" s="1">
        <v>19.488</v>
      </c>
      <c r="L13" s="9">
        <f>MMULT(F13:J13,$N$5:$N$9)</f>
        <v>47.811953754894418</v>
      </c>
      <c r="M13" s="9">
        <f>MMULT(F13:J13,$O$5:$O$9)</f>
        <v>0.79916549055817632</v>
      </c>
      <c r="N13" s="16">
        <f>L13*E13/(E13+M13)</f>
        <v>20.503058749320875</v>
      </c>
      <c r="O13" s="1">
        <f>K13-N13</f>
        <v>-1.0150587493208754</v>
      </c>
      <c r="Q13" s="28">
        <v>0.01</v>
      </c>
      <c r="R13" s="1">
        <f>$N$5*Q13/(Q13+$O$5)</f>
        <v>0.59087979298169169</v>
      </c>
      <c r="S13" s="1">
        <f>$N$7*Q13/(Q13+$O$7)</f>
        <v>0.27689550592164236</v>
      </c>
      <c r="T13" s="1">
        <f>$N$9*Q13/(Q13+$O$9)</f>
        <v>0.14418694100599053</v>
      </c>
      <c r="V13" s="10">
        <v>0</v>
      </c>
      <c r="W13" s="31">
        <f>O5</f>
        <v>0.79916549055817632</v>
      </c>
      <c r="X13" s="31">
        <f>N5/2</f>
        <v>23.905976877447209</v>
      </c>
    </row>
    <row r="14" spans="2:24" ht="13" customHeight="1" x14ac:dyDescent="0.3">
      <c r="B14" s="10">
        <v>2</v>
      </c>
      <c r="C14" s="10"/>
      <c r="D14" s="4"/>
      <c r="E14" s="4">
        <v>0.6</v>
      </c>
      <c r="F14" s="4">
        <v>1</v>
      </c>
      <c r="G14" s="4">
        <v>0</v>
      </c>
      <c r="H14" s="4">
        <v>0</v>
      </c>
      <c r="I14" s="4">
        <v>0</v>
      </c>
      <c r="J14" s="4">
        <v>0</v>
      </c>
      <c r="K14" s="1">
        <v>17.91</v>
      </c>
      <c r="L14" s="9">
        <f t="shared" ref="L14:L29" si="0">MMULT(F14:J14,$N$5:$N$9)</f>
        <v>47.811953754894418</v>
      </c>
      <c r="M14" s="9">
        <f t="shared" ref="M14:M77" si="1">MMULT(F14:J14,$O$5:$O$9)</f>
        <v>0.79916549055817632</v>
      </c>
      <c r="N14" s="16">
        <f>L14*E14/(E14+M14)</f>
        <v>20.503058749320875</v>
      </c>
      <c r="O14" s="1">
        <f>K14-N14</f>
        <v>-2.5930587493208748</v>
      </c>
      <c r="Q14" s="28">
        <v>0.05</v>
      </c>
      <c r="R14" s="1">
        <f t="shared" ref="R14" si="2">$N$5*Q14/(Q14+$O$5)</f>
        <v>2.8152317944212792</v>
      </c>
      <c r="S14" s="1">
        <f t="shared" ref="S14" si="3">$N$7*Q14/(Q14+$O$7)</f>
        <v>1.3526718725652593</v>
      </c>
      <c r="T14" s="1">
        <f t="shared" ref="T14" si="4">$N$9*Q14/(Q14+$O$9)</f>
        <v>0.71368868496191529</v>
      </c>
      <c r="V14" s="10">
        <v>14</v>
      </c>
      <c r="W14" s="31">
        <f>O7</f>
        <v>1.6911714246160925</v>
      </c>
      <c r="X14" s="31">
        <f>N7/2</f>
        <v>23.552336113925701</v>
      </c>
    </row>
    <row r="15" spans="2:24" ht="13" customHeight="1" x14ac:dyDescent="0.3">
      <c r="B15" s="10" t="s">
        <v>14</v>
      </c>
      <c r="C15" s="10"/>
      <c r="D15" s="4"/>
      <c r="E15" s="4"/>
      <c r="F15" s="4"/>
      <c r="G15" s="4"/>
      <c r="H15" s="4"/>
      <c r="I15" s="4"/>
      <c r="J15" s="4"/>
      <c r="K15" s="1"/>
      <c r="L15" s="9"/>
      <c r="M15" s="9"/>
      <c r="N15" s="16"/>
      <c r="O15" s="1"/>
      <c r="Q15" s="28">
        <v>0.1</v>
      </c>
      <c r="R15" s="1">
        <f t="shared" ref="R15:R25" si="5">$N$5*Q15/(Q15+$O$5)</f>
        <v>5.3173697452750464</v>
      </c>
      <c r="S15" s="1">
        <f t="shared" ref="S15:S25" si="6">$N$7*Q15/(Q15+$O$7)</f>
        <v>2.6298249056729728</v>
      </c>
      <c r="T15" s="1">
        <f t="shared" ref="T15:T25" si="7">$N$9*Q15/(Q15+$O$9)</f>
        <v>1.4096668987700804</v>
      </c>
      <c r="V15" s="10">
        <v>28</v>
      </c>
      <c r="W15" s="31">
        <f>O9</f>
        <v>3.9297554975594333</v>
      </c>
      <c r="X15" s="31">
        <f>N9/2</f>
        <v>28.403064675231445</v>
      </c>
    </row>
    <row r="16" spans="2:24" ht="13" customHeight="1" x14ac:dyDescent="0.3">
      <c r="B16" s="13">
        <v>9</v>
      </c>
      <c r="C16" s="13"/>
      <c r="D16" s="5"/>
      <c r="E16" s="5">
        <v>1.2</v>
      </c>
      <c r="F16" s="5">
        <v>1</v>
      </c>
      <c r="G16" s="5">
        <v>0</v>
      </c>
      <c r="H16" s="5">
        <v>0</v>
      </c>
      <c r="I16" s="5">
        <v>0</v>
      </c>
      <c r="J16" s="5">
        <v>0</v>
      </c>
      <c r="K16" s="3">
        <v>32.158000000000001</v>
      </c>
      <c r="L16" s="11">
        <f t="shared" si="0"/>
        <v>47.811953754894418</v>
      </c>
      <c r="M16" s="11">
        <f t="shared" si="1"/>
        <v>0.79916549055817632</v>
      </c>
      <c r="N16" s="17">
        <f t="shared" ref="N16:N29" si="8">L16*E16/(E16+M16)</f>
        <v>28.699147107553422</v>
      </c>
      <c r="O16" s="21">
        <f>K16-N16</f>
        <v>3.4588528924465791</v>
      </c>
      <c r="Q16" s="28">
        <v>0.3</v>
      </c>
      <c r="R16" s="1">
        <f t="shared" si="5"/>
        <v>13.049523706557046</v>
      </c>
      <c r="S16" s="1">
        <f t="shared" si="6"/>
        <v>7.0970291626598767</v>
      </c>
      <c r="T16" s="1">
        <f t="shared" si="7"/>
        <v>4.0290363863755241</v>
      </c>
    </row>
    <row r="17" spans="2:20" ht="13" customHeight="1" x14ac:dyDescent="0.3">
      <c r="B17" s="10">
        <v>10</v>
      </c>
      <c r="C17" s="10">
        <v>1</v>
      </c>
      <c r="D17" s="4">
        <v>8</v>
      </c>
      <c r="E17" s="4">
        <v>0.6</v>
      </c>
      <c r="F17" s="4">
        <v>0</v>
      </c>
      <c r="G17" s="4">
        <v>1</v>
      </c>
      <c r="H17" s="4">
        <v>0</v>
      </c>
      <c r="I17" s="4">
        <v>0</v>
      </c>
      <c r="J17" s="4">
        <v>0</v>
      </c>
      <c r="K17" s="1">
        <v>15.039</v>
      </c>
      <c r="L17" s="9">
        <f t="shared" si="0"/>
        <v>45.653646132137375</v>
      </c>
      <c r="M17" s="9">
        <f t="shared" si="1"/>
        <v>1.1806515274536462</v>
      </c>
      <c r="N17" s="16">
        <f t="shared" si="8"/>
        <v>15.383238807232313</v>
      </c>
      <c r="O17" s="1">
        <f>K17-N17</f>
        <v>-0.3442388072323137</v>
      </c>
      <c r="Q17" s="28">
        <v>0.6</v>
      </c>
      <c r="R17" s="1">
        <f t="shared" si="5"/>
        <v>20.503058749320875</v>
      </c>
      <c r="S17" s="1">
        <f t="shared" si="6"/>
        <v>12.335525414230647</v>
      </c>
      <c r="T17" s="1">
        <f t="shared" si="7"/>
        <v>7.5243967646027521</v>
      </c>
    </row>
    <row r="18" spans="2:20" ht="13" customHeight="1" x14ac:dyDescent="0.3">
      <c r="B18" s="10" t="s">
        <v>14</v>
      </c>
      <c r="C18" s="10"/>
      <c r="D18" s="4"/>
      <c r="E18" s="4"/>
      <c r="F18" s="4"/>
      <c r="G18" s="4"/>
      <c r="H18" s="4"/>
      <c r="I18" s="4"/>
      <c r="J18" s="4"/>
      <c r="K18" s="1"/>
      <c r="L18" s="9"/>
      <c r="M18" s="9"/>
      <c r="N18" s="16"/>
      <c r="O18" s="1"/>
      <c r="Q18" s="28">
        <v>1</v>
      </c>
      <c r="R18" s="1">
        <f t="shared" si="5"/>
        <v>26.574516911204846</v>
      </c>
      <c r="S18" s="1">
        <f t="shared" si="6"/>
        <v>17.503408291640543</v>
      </c>
      <c r="T18" s="1">
        <f t="shared" si="7"/>
        <v>11.523112937058604</v>
      </c>
    </row>
    <row r="19" spans="2:20" ht="13" customHeight="1" x14ac:dyDescent="0.3">
      <c r="B19" s="13">
        <v>18</v>
      </c>
      <c r="C19" s="13"/>
      <c r="D19" s="5"/>
      <c r="E19" s="5">
        <v>1.2</v>
      </c>
      <c r="F19" s="5">
        <v>0</v>
      </c>
      <c r="G19" s="5">
        <v>1</v>
      </c>
      <c r="H19" s="5">
        <v>0</v>
      </c>
      <c r="I19" s="5">
        <v>0</v>
      </c>
      <c r="J19" s="5">
        <v>0</v>
      </c>
      <c r="K19" s="3">
        <v>25.253</v>
      </c>
      <c r="L19" s="11">
        <f t="shared" si="0"/>
        <v>45.653646132137375</v>
      </c>
      <c r="M19" s="11">
        <f t="shared" si="1"/>
        <v>1.1806515274536462</v>
      </c>
      <c r="N19" s="17">
        <f t="shared" si="8"/>
        <v>23.012345455347855</v>
      </c>
      <c r="O19" s="21">
        <f>K19-N19</f>
        <v>2.2406545446521449</v>
      </c>
      <c r="Q19" s="28">
        <v>1.5</v>
      </c>
      <c r="R19" s="1">
        <f t="shared" si="5"/>
        <v>31.19302674246838</v>
      </c>
      <c r="S19" s="1">
        <f t="shared" si="6"/>
        <v>22.141401679879156</v>
      </c>
      <c r="T19" s="1">
        <f t="shared" si="7"/>
        <v>15.69300755144392</v>
      </c>
    </row>
    <row r="20" spans="2:20" ht="13" customHeight="1" x14ac:dyDescent="0.3">
      <c r="B20" s="10">
        <v>19</v>
      </c>
      <c r="C20" s="10">
        <v>2</v>
      </c>
      <c r="D20" s="4">
        <v>14</v>
      </c>
      <c r="E20" s="4">
        <v>0.6</v>
      </c>
      <c r="F20" s="4">
        <v>0</v>
      </c>
      <c r="G20" s="4">
        <v>0</v>
      </c>
      <c r="H20" s="4">
        <v>1</v>
      </c>
      <c r="I20" s="4">
        <v>0</v>
      </c>
      <c r="J20" s="4">
        <v>0</v>
      </c>
      <c r="K20" s="1">
        <v>12.337999999999999</v>
      </c>
      <c r="L20" s="9">
        <f t="shared" si="0"/>
        <v>47.104672227851403</v>
      </c>
      <c r="M20" s="9">
        <f t="shared" si="1"/>
        <v>1.6911714246160925</v>
      </c>
      <c r="N20" s="16">
        <f t="shared" si="8"/>
        <v>12.335525414230647</v>
      </c>
      <c r="O20" s="1">
        <f>K20-N20</f>
        <v>2.4745857693524442E-3</v>
      </c>
      <c r="Q20" s="28">
        <v>2</v>
      </c>
      <c r="R20" s="1">
        <f t="shared" si="5"/>
        <v>34.161577024415465</v>
      </c>
      <c r="S20" s="1">
        <f t="shared" si="6"/>
        <v>25.522885181497969</v>
      </c>
      <c r="T20" s="1">
        <f t="shared" si="7"/>
        <v>19.159686895637815</v>
      </c>
    </row>
    <row r="21" spans="2:20" ht="13" customHeight="1" x14ac:dyDescent="0.3">
      <c r="B21" s="10" t="s">
        <v>14</v>
      </c>
      <c r="C21" s="10"/>
      <c r="D21" s="4"/>
      <c r="E21" s="4"/>
      <c r="F21" s="4"/>
      <c r="G21" s="4"/>
      <c r="H21" s="4"/>
      <c r="I21" s="4"/>
      <c r="J21" s="4"/>
      <c r="K21" s="1"/>
      <c r="L21" s="9"/>
      <c r="M21" s="9"/>
      <c r="N21" s="16"/>
      <c r="O21" s="1"/>
      <c r="Q21" s="28">
        <v>3</v>
      </c>
      <c r="R21" s="1">
        <f t="shared" si="5"/>
        <v>37.754570476373097</v>
      </c>
      <c r="S21" s="1">
        <f t="shared" si="6"/>
        <v>30.123396459578068</v>
      </c>
      <c r="T21" s="1">
        <f t="shared" si="7"/>
        <v>24.592265645073294</v>
      </c>
    </row>
    <row r="22" spans="2:20" ht="13" customHeight="1" x14ac:dyDescent="0.3">
      <c r="B22" s="13">
        <v>27</v>
      </c>
      <c r="C22" s="13"/>
      <c r="D22" s="5"/>
      <c r="E22" s="5">
        <v>1.2</v>
      </c>
      <c r="F22" s="5">
        <v>0</v>
      </c>
      <c r="G22" s="5">
        <v>0</v>
      </c>
      <c r="H22" s="5">
        <v>1</v>
      </c>
      <c r="I22" s="5">
        <v>0</v>
      </c>
      <c r="J22" s="5">
        <v>0</v>
      </c>
      <c r="K22" s="3">
        <v>21.286999999999999</v>
      </c>
      <c r="L22" s="11">
        <f t="shared" si="0"/>
        <v>47.104672227851403</v>
      </c>
      <c r="M22" s="11">
        <f t="shared" si="1"/>
        <v>1.6911714246160925</v>
      </c>
      <c r="N22" s="17">
        <f t="shared" si="8"/>
        <v>19.551108658639119</v>
      </c>
      <c r="O22" s="21">
        <f>K22-N22</f>
        <v>1.7358913413608796</v>
      </c>
      <c r="Q22" s="28">
        <v>5</v>
      </c>
      <c r="R22" s="1">
        <f t="shared" si="5"/>
        <v>41.223132735855465</v>
      </c>
      <c r="S22" s="1">
        <f t="shared" si="6"/>
        <v>35.19912227518072</v>
      </c>
      <c r="T22" s="1">
        <f t="shared" si="7"/>
        <v>31.807214299421979</v>
      </c>
    </row>
    <row r="23" spans="2:20" ht="13" customHeight="1" x14ac:dyDescent="0.3">
      <c r="B23" s="10">
        <v>28</v>
      </c>
      <c r="C23" s="10">
        <v>3</v>
      </c>
      <c r="D23" s="4">
        <v>20</v>
      </c>
      <c r="E23" s="4">
        <v>0.6</v>
      </c>
      <c r="F23" s="4">
        <v>0</v>
      </c>
      <c r="G23" s="4">
        <v>0</v>
      </c>
      <c r="H23" s="4">
        <v>0</v>
      </c>
      <c r="I23" s="4">
        <v>1</v>
      </c>
      <c r="J23" s="4">
        <v>0</v>
      </c>
      <c r="K23" s="1">
        <v>10.179</v>
      </c>
      <c r="L23" s="9">
        <f t="shared" si="0"/>
        <v>48.243823946887844</v>
      </c>
      <c r="M23" s="9">
        <f t="shared" si="1"/>
        <v>2.2793984857568121</v>
      </c>
      <c r="N23" s="16">
        <f t="shared" si="8"/>
        <v>10.052896294596943</v>
      </c>
      <c r="O23" s="1">
        <f>K23-N23</f>
        <v>0.12610370540305738</v>
      </c>
      <c r="Q23" s="28">
        <v>10</v>
      </c>
      <c r="R23" s="1">
        <f t="shared" si="5"/>
        <v>44.273748556494404</v>
      </c>
      <c r="S23" s="1">
        <f t="shared" si="6"/>
        <v>40.290806213542623</v>
      </c>
      <c r="T23" s="1">
        <f t="shared" si="7"/>
        <v>40.780420991894381</v>
      </c>
    </row>
    <row r="24" spans="2:20" ht="13" customHeight="1" x14ac:dyDescent="0.3">
      <c r="B24" s="10" t="s">
        <v>14</v>
      </c>
      <c r="C24" s="10"/>
      <c r="D24" s="4"/>
      <c r="E24" s="4"/>
      <c r="F24" s="4"/>
      <c r="G24" s="4"/>
      <c r="H24" s="4"/>
      <c r="I24" s="4"/>
      <c r="J24" s="4"/>
      <c r="K24" s="1"/>
      <c r="L24" s="9"/>
      <c r="M24" s="9"/>
      <c r="N24" s="16"/>
      <c r="O24" s="1"/>
      <c r="Q24" s="28">
        <v>30</v>
      </c>
      <c r="R24" s="1">
        <f t="shared" si="5"/>
        <v>46.571346651796489</v>
      </c>
      <c r="S24" s="1">
        <f t="shared" si="6"/>
        <v>44.590972921180388</v>
      </c>
      <c r="T24" s="1">
        <f t="shared" si="7"/>
        <v>50.226824671237864</v>
      </c>
    </row>
    <row r="25" spans="2:20" ht="13" customHeight="1" x14ac:dyDescent="0.3">
      <c r="B25" s="13">
        <v>36</v>
      </c>
      <c r="C25" s="13"/>
      <c r="D25" s="5"/>
      <c r="E25" s="5">
        <v>1.2</v>
      </c>
      <c r="F25" s="5">
        <v>0</v>
      </c>
      <c r="G25" s="5">
        <v>0</v>
      </c>
      <c r="H25" s="5">
        <v>0</v>
      </c>
      <c r="I25" s="5">
        <v>1</v>
      </c>
      <c r="J25" s="5">
        <v>0</v>
      </c>
      <c r="K25" s="3">
        <v>18.145</v>
      </c>
      <c r="L25" s="11">
        <f t="shared" si="0"/>
        <v>48.243823946887844</v>
      </c>
      <c r="M25" s="11">
        <f t="shared" si="1"/>
        <v>2.2793984857568121</v>
      </c>
      <c r="N25" s="17">
        <f t="shared" si="8"/>
        <v>16.638677338411572</v>
      </c>
      <c r="O25" s="21">
        <f>K25-N25</f>
        <v>1.5063226615884275</v>
      </c>
      <c r="Q25" s="30">
        <v>100</v>
      </c>
      <c r="R25" s="21">
        <f t="shared" si="5"/>
        <v>47.432886494851935</v>
      </c>
      <c r="S25" s="21">
        <f t="shared" si="6"/>
        <v>46.321299644748628</v>
      </c>
      <c r="T25" s="21">
        <f t="shared" si="7"/>
        <v>54.658195892510172</v>
      </c>
    </row>
    <row r="26" spans="2:20" ht="13" customHeight="1" x14ac:dyDescent="0.3">
      <c r="B26" s="10">
        <v>37</v>
      </c>
      <c r="C26" s="10">
        <v>4</v>
      </c>
      <c r="D26" s="4">
        <v>28</v>
      </c>
      <c r="E26" s="4">
        <v>0.6</v>
      </c>
      <c r="F26" s="4">
        <v>0</v>
      </c>
      <c r="G26" s="4">
        <v>0</v>
      </c>
      <c r="H26" s="4">
        <v>0</v>
      </c>
      <c r="I26" s="4">
        <v>0</v>
      </c>
      <c r="J26" s="4">
        <v>1</v>
      </c>
      <c r="K26" s="1">
        <v>7.6349999999999998</v>
      </c>
      <c r="L26" s="9">
        <f t="shared" si="0"/>
        <v>56.806129350462889</v>
      </c>
      <c r="M26" s="9">
        <f t="shared" si="1"/>
        <v>3.9297554975594333</v>
      </c>
      <c r="N26" s="16">
        <f t="shared" si="8"/>
        <v>7.5243967646027521</v>
      </c>
      <c r="O26" s="1">
        <f>K26-N26</f>
        <v>0.1106032353972477</v>
      </c>
    </row>
    <row r="27" spans="2:20" ht="13" customHeight="1" x14ac:dyDescent="0.3">
      <c r="B27" s="10" t="s">
        <v>14</v>
      </c>
      <c r="C27" s="10"/>
      <c r="D27" s="4"/>
      <c r="E27" s="4"/>
      <c r="F27" s="4"/>
      <c r="G27" s="4"/>
      <c r="H27" s="4"/>
      <c r="I27" s="4"/>
      <c r="J27" s="4"/>
      <c r="K27" s="1"/>
      <c r="L27" s="9"/>
      <c r="M27" s="9"/>
      <c r="N27" s="16"/>
      <c r="O27" s="1"/>
    </row>
    <row r="28" spans="2:20" ht="13" customHeight="1" x14ac:dyDescent="0.3">
      <c r="B28" s="10">
        <v>44</v>
      </c>
      <c r="C28" s="10"/>
      <c r="D28" s="4"/>
      <c r="E28" s="4">
        <v>1.2</v>
      </c>
      <c r="F28" s="4">
        <v>0</v>
      </c>
      <c r="G28" s="4">
        <v>0</v>
      </c>
      <c r="H28" s="4">
        <v>0</v>
      </c>
      <c r="I28" s="4">
        <v>0</v>
      </c>
      <c r="J28" s="4">
        <v>1</v>
      </c>
      <c r="K28" s="2">
        <v>12.231999999999999</v>
      </c>
      <c r="L28" s="9">
        <f t="shared" si="0"/>
        <v>56.806129350462889</v>
      </c>
      <c r="M28" s="9">
        <f t="shared" si="1"/>
        <v>3.9297554975594333</v>
      </c>
      <c r="N28" s="16">
        <f t="shared" si="8"/>
        <v>13.288616826471987</v>
      </c>
      <c r="O28" s="1">
        <f>K28-N28</f>
        <v>-1.0566168264719877</v>
      </c>
      <c r="Q28" s="51" t="s">
        <v>106</v>
      </c>
    </row>
    <row r="29" spans="2:20" ht="13" customHeight="1" x14ac:dyDescent="0.3">
      <c r="B29" s="13">
        <v>45</v>
      </c>
      <c r="C29" s="13"/>
      <c r="D29" s="5"/>
      <c r="E29" s="5">
        <v>1.2</v>
      </c>
      <c r="F29" s="5">
        <v>0</v>
      </c>
      <c r="G29" s="5">
        <v>0</v>
      </c>
      <c r="H29" s="5">
        <v>0</v>
      </c>
      <c r="I29" s="5">
        <v>0</v>
      </c>
      <c r="J29" s="5">
        <v>1</v>
      </c>
      <c r="K29" s="3">
        <v>14.02</v>
      </c>
      <c r="L29" s="11">
        <f t="shared" si="0"/>
        <v>56.806129350462889</v>
      </c>
      <c r="M29" s="11">
        <f t="shared" si="1"/>
        <v>3.9297554975594333</v>
      </c>
      <c r="N29" s="17">
        <f t="shared" si="8"/>
        <v>13.288616826471987</v>
      </c>
      <c r="O29" s="21">
        <f>K29-N29</f>
        <v>0.73138317352801252</v>
      </c>
    </row>
    <row r="30" spans="2:20" ht="13" customHeight="1" x14ac:dyDescent="0.2">
      <c r="M30" s="9"/>
    </row>
    <row r="31" spans="2:20" ht="13" customHeight="1" x14ac:dyDescent="0.2">
      <c r="M31" s="9"/>
    </row>
    <row r="32" spans="2:20" ht="13" customHeight="1" x14ac:dyDescent="0.3">
      <c r="B32" s="12"/>
      <c r="C32" s="15" t="s">
        <v>20</v>
      </c>
      <c r="D32" s="7" t="s">
        <v>21</v>
      </c>
      <c r="E32" s="7" t="s">
        <v>2</v>
      </c>
      <c r="F32" s="7"/>
      <c r="G32" s="7"/>
      <c r="H32" s="7"/>
      <c r="I32" s="7"/>
      <c r="J32" s="7"/>
      <c r="K32" s="7" t="s">
        <v>3</v>
      </c>
      <c r="L32" s="7"/>
      <c r="M32" s="7"/>
      <c r="N32" s="12" t="s">
        <v>22</v>
      </c>
      <c r="O32" s="15" t="s">
        <v>23</v>
      </c>
    </row>
    <row r="33" spans="2:15" ht="13" customHeight="1" x14ac:dyDescent="0.4">
      <c r="B33" s="13" t="s">
        <v>4</v>
      </c>
      <c r="C33" s="14" t="s">
        <v>6</v>
      </c>
      <c r="D33" s="8" t="s">
        <v>7</v>
      </c>
      <c r="E33" s="8" t="s">
        <v>13</v>
      </c>
      <c r="F33" s="8" t="s">
        <v>8</v>
      </c>
      <c r="G33" s="8" t="s">
        <v>9</v>
      </c>
      <c r="H33" s="8" t="s">
        <v>10</v>
      </c>
      <c r="I33" s="8" t="s">
        <v>11</v>
      </c>
      <c r="J33" s="8" t="s">
        <v>12</v>
      </c>
      <c r="K33" s="8" t="s">
        <v>0</v>
      </c>
      <c r="L33" s="13" t="s">
        <v>24</v>
      </c>
      <c r="M33" s="13" t="s">
        <v>16</v>
      </c>
      <c r="N33" s="8" t="s">
        <v>1</v>
      </c>
      <c r="O33" s="8" t="s">
        <v>5</v>
      </c>
    </row>
    <row r="34" spans="2:15" ht="13" customHeight="1" x14ac:dyDescent="0.3">
      <c r="B34" s="10">
        <v>1</v>
      </c>
      <c r="C34" s="10">
        <v>0</v>
      </c>
      <c r="D34" s="4">
        <v>0</v>
      </c>
      <c r="E34" s="4">
        <v>0.6</v>
      </c>
      <c r="F34" s="4">
        <v>1</v>
      </c>
      <c r="G34" s="4">
        <v>0</v>
      </c>
      <c r="H34" s="4">
        <v>0</v>
      </c>
      <c r="I34" s="4">
        <v>0</v>
      </c>
      <c r="J34" s="4">
        <v>0</v>
      </c>
      <c r="K34" s="1">
        <v>19.488</v>
      </c>
      <c r="L34" s="9">
        <f>MMULT(F34:J34,$N$5:$N$9)</f>
        <v>47.811953754894418</v>
      </c>
      <c r="M34" s="9">
        <f t="shared" si="1"/>
        <v>0.79916549055817632</v>
      </c>
      <c r="N34" s="16">
        <f>L34*E34/(E34+M34)</f>
        <v>20.503058749320875</v>
      </c>
      <c r="O34" s="1">
        <f t="shared" ref="O34:O78" si="9">K34-N34</f>
        <v>-1.0150587493208754</v>
      </c>
    </row>
    <row r="35" spans="2:15" ht="13" customHeight="1" x14ac:dyDescent="0.3">
      <c r="B35" s="10">
        <v>2</v>
      </c>
      <c r="C35" s="10"/>
      <c r="D35" s="4"/>
      <c r="E35" s="4">
        <v>0.6</v>
      </c>
      <c r="F35" s="4">
        <v>1</v>
      </c>
      <c r="G35" s="4">
        <v>0</v>
      </c>
      <c r="H35" s="4">
        <v>0</v>
      </c>
      <c r="I35" s="4">
        <v>0</v>
      </c>
      <c r="J35" s="4">
        <v>0</v>
      </c>
      <c r="K35" s="1">
        <v>17.91</v>
      </c>
      <c r="L35" s="9">
        <f t="shared" ref="L35:L78" si="10">MMULT(F35:J35,$N$5:$N$9)</f>
        <v>47.811953754894418</v>
      </c>
      <c r="M35" s="9">
        <f t="shared" si="1"/>
        <v>0.79916549055817632</v>
      </c>
      <c r="N35" s="16">
        <f t="shared" ref="N35:N78" si="11">L35*E35/(E35+M35)</f>
        <v>20.503058749320875</v>
      </c>
      <c r="O35" s="1">
        <f t="shared" si="9"/>
        <v>-2.5930587493208748</v>
      </c>
    </row>
    <row r="36" spans="2:15" ht="13" customHeight="1" x14ac:dyDescent="0.3">
      <c r="B36" s="10">
        <v>3</v>
      </c>
      <c r="C36" s="10"/>
      <c r="D36" s="4"/>
      <c r="E36" s="4">
        <v>0.6</v>
      </c>
      <c r="F36" s="4">
        <v>1</v>
      </c>
      <c r="G36" s="4">
        <v>0</v>
      </c>
      <c r="H36" s="4">
        <v>0</v>
      </c>
      <c r="I36" s="4">
        <v>0</v>
      </c>
      <c r="J36" s="4">
        <v>0</v>
      </c>
      <c r="K36" s="1">
        <v>23.167999999999999</v>
      </c>
      <c r="L36" s="9">
        <f t="shared" si="10"/>
        <v>47.811953754894418</v>
      </c>
      <c r="M36" s="9">
        <f t="shared" si="1"/>
        <v>0.79916549055817632</v>
      </c>
      <c r="N36" s="16">
        <f t="shared" si="11"/>
        <v>20.503058749320875</v>
      </c>
      <c r="O36" s="1">
        <f t="shared" si="9"/>
        <v>2.6649412506791244</v>
      </c>
    </row>
    <row r="37" spans="2:15" ht="13" customHeight="1" x14ac:dyDescent="0.3">
      <c r="B37" s="10">
        <v>4</v>
      </c>
      <c r="C37" s="10"/>
      <c r="D37" s="4"/>
      <c r="E37" s="4">
        <v>0.8</v>
      </c>
      <c r="F37" s="4">
        <v>1</v>
      </c>
      <c r="G37" s="4">
        <v>0</v>
      </c>
      <c r="H37" s="4">
        <v>0</v>
      </c>
      <c r="I37" s="4">
        <v>0</v>
      </c>
      <c r="J37" s="4">
        <v>0</v>
      </c>
      <c r="K37" s="1">
        <v>22.922000000000001</v>
      </c>
      <c r="L37" s="9">
        <f t="shared" si="10"/>
        <v>47.811953754894418</v>
      </c>
      <c r="M37" s="9">
        <f t="shared" si="1"/>
        <v>0.79916549055817632</v>
      </c>
      <c r="N37" s="16">
        <f t="shared" si="11"/>
        <v>23.918451986207391</v>
      </c>
      <c r="O37" s="1">
        <f t="shared" si="9"/>
        <v>-0.99645198620738995</v>
      </c>
    </row>
    <row r="38" spans="2:15" ht="13" customHeight="1" x14ac:dyDescent="0.3">
      <c r="B38" s="10">
        <v>5</v>
      </c>
      <c r="C38" s="10"/>
      <c r="D38" s="4"/>
      <c r="E38" s="4">
        <v>0.8</v>
      </c>
      <c r="F38" s="4">
        <v>1</v>
      </c>
      <c r="G38" s="4">
        <v>0</v>
      </c>
      <c r="H38" s="4">
        <v>0</v>
      </c>
      <c r="I38" s="4">
        <v>0</v>
      </c>
      <c r="J38" s="4">
        <v>0</v>
      </c>
      <c r="K38" s="1">
        <v>21.071000000000002</v>
      </c>
      <c r="L38" s="9">
        <f t="shared" si="10"/>
        <v>47.811953754894418</v>
      </c>
      <c r="M38" s="9">
        <f t="shared" si="1"/>
        <v>0.79916549055817632</v>
      </c>
      <c r="N38" s="16">
        <f t="shared" si="11"/>
        <v>23.918451986207391</v>
      </c>
      <c r="O38" s="1">
        <f t="shared" si="9"/>
        <v>-2.847451986207389</v>
      </c>
    </row>
    <row r="39" spans="2:15" ht="13" customHeight="1" x14ac:dyDescent="0.3">
      <c r="B39" s="10">
        <v>6</v>
      </c>
      <c r="C39" s="10"/>
      <c r="D39" s="4"/>
      <c r="E39" s="4">
        <v>0.8</v>
      </c>
      <c r="F39" s="4">
        <v>1</v>
      </c>
      <c r="G39" s="4">
        <v>0</v>
      </c>
      <c r="H39" s="4">
        <v>0</v>
      </c>
      <c r="I39" s="4">
        <v>0</v>
      </c>
      <c r="J39" s="4">
        <v>0</v>
      </c>
      <c r="K39" s="1">
        <v>29.148</v>
      </c>
      <c r="L39" s="9">
        <f t="shared" si="10"/>
        <v>47.811953754894418</v>
      </c>
      <c r="M39" s="9">
        <f t="shared" si="1"/>
        <v>0.79916549055817632</v>
      </c>
      <c r="N39" s="16">
        <f t="shared" si="11"/>
        <v>23.918451986207391</v>
      </c>
      <c r="O39" s="1">
        <f t="shared" si="9"/>
        <v>5.2295480137926091</v>
      </c>
    </row>
    <row r="40" spans="2:15" ht="13" customHeight="1" x14ac:dyDescent="0.3">
      <c r="B40" s="10">
        <v>7</v>
      </c>
      <c r="C40" s="10"/>
      <c r="D40" s="4"/>
      <c r="E40" s="4">
        <v>1.2</v>
      </c>
      <c r="F40" s="4">
        <v>1</v>
      </c>
      <c r="G40" s="4">
        <v>0</v>
      </c>
      <c r="H40" s="4">
        <v>0</v>
      </c>
      <c r="I40" s="4">
        <v>0</v>
      </c>
      <c r="J40" s="4">
        <v>0</v>
      </c>
      <c r="K40" s="2">
        <v>27.364000000000001</v>
      </c>
      <c r="L40" s="9">
        <f t="shared" si="10"/>
        <v>47.811953754894418</v>
      </c>
      <c r="M40" s="9">
        <f t="shared" si="1"/>
        <v>0.79916549055817632</v>
      </c>
      <c r="N40" s="16">
        <f t="shared" si="11"/>
        <v>28.699147107553422</v>
      </c>
      <c r="O40" s="1">
        <f t="shared" si="9"/>
        <v>-1.3351471075534214</v>
      </c>
    </row>
    <row r="41" spans="2:15" ht="13" customHeight="1" x14ac:dyDescent="0.3">
      <c r="B41" s="10">
        <v>8</v>
      </c>
      <c r="C41" s="10"/>
      <c r="D41" s="4"/>
      <c r="E41" s="4">
        <v>1.2</v>
      </c>
      <c r="F41" s="4">
        <v>1</v>
      </c>
      <c r="G41" s="4">
        <v>0</v>
      </c>
      <c r="H41" s="4">
        <v>0</v>
      </c>
      <c r="I41" s="4">
        <v>0</v>
      </c>
      <c r="J41" s="4">
        <v>0</v>
      </c>
      <c r="K41" s="2">
        <v>26.094000000000001</v>
      </c>
      <c r="L41" s="9">
        <f t="shared" si="10"/>
        <v>47.811953754894418</v>
      </c>
      <c r="M41" s="9">
        <f t="shared" si="1"/>
        <v>0.79916549055817632</v>
      </c>
      <c r="N41" s="27">
        <f t="shared" si="11"/>
        <v>28.699147107553422</v>
      </c>
      <c r="O41" s="1">
        <f t="shared" si="9"/>
        <v>-2.6051471075534209</v>
      </c>
    </row>
    <row r="42" spans="2:15" ht="13" customHeight="1" x14ac:dyDescent="0.3">
      <c r="B42" s="13">
        <v>9</v>
      </c>
      <c r="C42" s="13"/>
      <c r="D42" s="5"/>
      <c r="E42" s="5">
        <v>1.2</v>
      </c>
      <c r="F42" s="5">
        <v>1</v>
      </c>
      <c r="G42" s="5">
        <v>0</v>
      </c>
      <c r="H42" s="5">
        <v>0</v>
      </c>
      <c r="I42" s="5">
        <v>0</v>
      </c>
      <c r="J42" s="5">
        <v>0</v>
      </c>
      <c r="K42" s="3">
        <v>32.158000000000001</v>
      </c>
      <c r="L42" s="11">
        <f t="shared" si="10"/>
        <v>47.811953754894418</v>
      </c>
      <c r="M42" s="11">
        <f t="shared" si="1"/>
        <v>0.79916549055817632</v>
      </c>
      <c r="N42" s="17">
        <f t="shared" si="11"/>
        <v>28.699147107553422</v>
      </c>
      <c r="O42" s="21">
        <f t="shared" si="9"/>
        <v>3.4588528924465791</v>
      </c>
    </row>
    <row r="43" spans="2:15" ht="13" customHeight="1" x14ac:dyDescent="0.3">
      <c r="B43" s="10">
        <v>10</v>
      </c>
      <c r="C43" s="10">
        <v>1</v>
      </c>
      <c r="D43" s="4">
        <v>8</v>
      </c>
      <c r="E43" s="4">
        <v>0.6</v>
      </c>
      <c r="F43" s="4">
        <v>0</v>
      </c>
      <c r="G43" s="4">
        <v>1</v>
      </c>
      <c r="H43" s="4">
        <v>0</v>
      </c>
      <c r="I43" s="4">
        <v>0</v>
      </c>
      <c r="J43" s="4">
        <v>0</v>
      </c>
      <c r="K43" s="1">
        <v>15.039</v>
      </c>
      <c r="L43" s="9">
        <f t="shared" si="10"/>
        <v>45.653646132137375</v>
      </c>
      <c r="M43" s="9">
        <f t="shared" si="1"/>
        <v>1.1806515274536462</v>
      </c>
      <c r="N43" s="16">
        <f t="shared" si="11"/>
        <v>15.383238807232313</v>
      </c>
      <c r="O43" s="1">
        <f t="shared" si="9"/>
        <v>-0.3442388072323137</v>
      </c>
    </row>
    <row r="44" spans="2:15" ht="13" customHeight="1" x14ac:dyDescent="0.3">
      <c r="B44" s="10">
        <v>11</v>
      </c>
      <c r="C44" s="10"/>
      <c r="D44" s="4"/>
      <c r="E44" s="4">
        <v>0.6</v>
      </c>
      <c r="F44" s="4">
        <v>0</v>
      </c>
      <c r="G44" s="4">
        <v>1</v>
      </c>
      <c r="H44" s="4">
        <v>0</v>
      </c>
      <c r="I44" s="4">
        <v>0</v>
      </c>
      <c r="J44" s="4">
        <v>0</v>
      </c>
      <c r="K44" s="1">
        <v>13.204000000000001</v>
      </c>
      <c r="L44" s="9">
        <f t="shared" si="10"/>
        <v>45.653646132137375</v>
      </c>
      <c r="M44" s="9">
        <f t="shared" si="1"/>
        <v>1.1806515274536462</v>
      </c>
      <c r="N44" s="16">
        <f t="shared" si="11"/>
        <v>15.383238807232313</v>
      </c>
      <c r="O44" s="1">
        <f t="shared" si="9"/>
        <v>-2.1792388072323128</v>
      </c>
    </row>
    <row r="45" spans="2:15" ht="13" customHeight="1" x14ac:dyDescent="0.3">
      <c r="B45" s="10">
        <v>12</v>
      </c>
      <c r="C45" s="10"/>
      <c r="D45" s="4"/>
      <c r="E45" s="4">
        <v>0.6</v>
      </c>
      <c r="F45" s="4">
        <v>0</v>
      </c>
      <c r="G45" s="4">
        <v>1</v>
      </c>
      <c r="H45" s="4">
        <v>0</v>
      </c>
      <c r="I45" s="4">
        <v>0</v>
      </c>
      <c r="J45" s="4">
        <v>0</v>
      </c>
      <c r="K45" s="1">
        <v>17.061</v>
      </c>
      <c r="L45" s="9">
        <f t="shared" si="10"/>
        <v>45.653646132137375</v>
      </c>
      <c r="M45" s="9">
        <f t="shared" si="1"/>
        <v>1.1806515274536462</v>
      </c>
      <c r="N45" s="16">
        <f t="shared" si="11"/>
        <v>15.383238807232313</v>
      </c>
      <c r="O45" s="1">
        <f t="shared" si="9"/>
        <v>1.6777611927676865</v>
      </c>
    </row>
    <row r="46" spans="2:15" ht="13" customHeight="1" x14ac:dyDescent="0.3">
      <c r="B46" s="10">
        <v>13</v>
      </c>
      <c r="C46" s="10"/>
      <c r="D46" s="4"/>
      <c r="E46" s="4">
        <v>0.8</v>
      </c>
      <c r="F46" s="4">
        <v>0</v>
      </c>
      <c r="G46" s="4">
        <v>1</v>
      </c>
      <c r="H46" s="4">
        <v>0</v>
      </c>
      <c r="I46" s="4">
        <v>0</v>
      </c>
      <c r="J46" s="4">
        <v>0</v>
      </c>
      <c r="K46" s="1">
        <v>17.896000000000001</v>
      </c>
      <c r="L46" s="9">
        <f t="shared" si="10"/>
        <v>45.653646132137375</v>
      </c>
      <c r="M46" s="9">
        <f t="shared" si="1"/>
        <v>1.1806515274536462</v>
      </c>
      <c r="N46" s="16">
        <f t="shared" si="11"/>
        <v>18.439849917801684</v>
      </c>
      <c r="O46" s="1">
        <f t="shared" si="9"/>
        <v>-0.54384991780168335</v>
      </c>
    </row>
    <row r="47" spans="2:15" ht="13" customHeight="1" x14ac:dyDescent="0.3">
      <c r="B47" s="10">
        <v>14</v>
      </c>
      <c r="C47" s="10"/>
      <c r="D47" s="4"/>
      <c r="E47" s="4">
        <v>0.8</v>
      </c>
      <c r="F47" s="4">
        <v>0</v>
      </c>
      <c r="G47" s="4">
        <v>1</v>
      </c>
      <c r="H47" s="4">
        <v>0</v>
      </c>
      <c r="I47" s="4">
        <v>0</v>
      </c>
      <c r="J47" s="4">
        <v>0</v>
      </c>
      <c r="K47" s="1">
        <v>15.997</v>
      </c>
      <c r="L47" s="9">
        <f t="shared" si="10"/>
        <v>45.653646132137375</v>
      </c>
      <c r="M47" s="9">
        <f t="shared" si="1"/>
        <v>1.1806515274536462</v>
      </c>
      <c r="N47" s="16">
        <f t="shared" si="11"/>
        <v>18.439849917801684</v>
      </c>
      <c r="O47" s="1">
        <f t="shared" si="9"/>
        <v>-2.4428499178016843</v>
      </c>
    </row>
    <row r="48" spans="2:15" ht="13" customHeight="1" x14ac:dyDescent="0.3">
      <c r="B48" s="10">
        <v>15</v>
      </c>
      <c r="C48" s="10"/>
      <c r="D48" s="4"/>
      <c r="E48" s="4">
        <v>0.8</v>
      </c>
      <c r="F48" s="4">
        <v>0</v>
      </c>
      <c r="G48" s="4">
        <v>1</v>
      </c>
      <c r="H48" s="4">
        <v>0</v>
      </c>
      <c r="I48" s="4">
        <v>0</v>
      </c>
      <c r="J48" s="4">
        <v>0</v>
      </c>
      <c r="K48" s="1">
        <v>22.603000000000002</v>
      </c>
      <c r="L48" s="9">
        <f t="shared" si="10"/>
        <v>45.653646132137375</v>
      </c>
      <c r="M48" s="9">
        <f t="shared" si="1"/>
        <v>1.1806515274536462</v>
      </c>
      <c r="N48" s="16">
        <f t="shared" si="11"/>
        <v>18.439849917801684</v>
      </c>
      <c r="O48" s="1">
        <f t="shared" si="9"/>
        <v>4.1631500821983174</v>
      </c>
    </row>
    <row r="49" spans="2:15" ht="13" customHeight="1" x14ac:dyDescent="0.3">
      <c r="B49" s="10">
        <v>16</v>
      </c>
      <c r="C49" s="10"/>
      <c r="D49" s="4"/>
      <c r="E49" s="4">
        <v>1.2</v>
      </c>
      <c r="F49" s="4">
        <v>0</v>
      </c>
      <c r="G49" s="4">
        <v>1</v>
      </c>
      <c r="H49" s="4">
        <v>0</v>
      </c>
      <c r="I49" s="4">
        <v>0</v>
      </c>
      <c r="J49" s="4">
        <v>0</v>
      </c>
      <c r="K49" s="2">
        <v>22.449000000000002</v>
      </c>
      <c r="L49" s="9">
        <f t="shared" si="10"/>
        <v>45.653646132137375</v>
      </c>
      <c r="M49" s="9">
        <f t="shared" si="1"/>
        <v>1.1806515274536462</v>
      </c>
      <c r="N49" s="16">
        <f t="shared" si="11"/>
        <v>23.012345455347855</v>
      </c>
      <c r="O49" s="1">
        <f t="shared" si="9"/>
        <v>-0.56334545534785363</v>
      </c>
    </row>
    <row r="50" spans="2:15" ht="13" customHeight="1" x14ac:dyDescent="0.3">
      <c r="B50" s="10">
        <v>17</v>
      </c>
      <c r="C50" s="10"/>
      <c r="D50" s="4"/>
      <c r="E50" s="4">
        <v>1.2</v>
      </c>
      <c r="F50" s="4">
        <v>0</v>
      </c>
      <c r="G50" s="4">
        <v>1</v>
      </c>
      <c r="H50" s="4">
        <v>0</v>
      </c>
      <c r="I50" s="4">
        <v>0</v>
      </c>
      <c r="J50" s="4">
        <v>0</v>
      </c>
      <c r="K50" s="2">
        <v>20.957000000000001</v>
      </c>
      <c r="L50" s="9">
        <f t="shared" si="10"/>
        <v>45.653646132137375</v>
      </c>
      <c r="M50" s="9">
        <f t="shared" si="1"/>
        <v>1.1806515274536462</v>
      </c>
      <c r="N50" s="16">
        <f t="shared" si="11"/>
        <v>23.012345455347855</v>
      </c>
      <c r="O50" s="1">
        <f t="shared" si="9"/>
        <v>-2.0553454553478545</v>
      </c>
    </row>
    <row r="51" spans="2:15" ht="13" customHeight="1" x14ac:dyDescent="0.3">
      <c r="B51" s="13">
        <v>18</v>
      </c>
      <c r="C51" s="13"/>
      <c r="D51" s="5"/>
      <c r="E51" s="5">
        <v>1.2</v>
      </c>
      <c r="F51" s="5">
        <v>0</v>
      </c>
      <c r="G51" s="5">
        <v>1</v>
      </c>
      <c r="H51" s="5">
        <v>0</v>
      </c>
      <c r="I51" s="5">
        <v>0</v>
      </c>
      <c r="J51" s="5">
        <v>0</v>
      </c>
      <c r="K51" s="3">
        <v>25.253</v>
      </c>
      <c r="L51" s="11">
        <f t="shared" si="10"/>
        <v>45.653646132137375</v>
      </c>
      <c r="M51" s="11">
        <f t="shared" si="1"/>
        <v>1.1806515274536462</v>
      </c>
      <c r="N51" s="17">
        <f t="shared" si="11"/>
        <v>23.012345455347855</v>
      </c>
      <c r="O51" s="21">
        <f t="shared" si="9"/>
        <v>2.2406545446521449</v>
      </c>
    </row>
    <row r="52" spans="2:15" ht="13" customHeight="1" x14ac:dyDescent="0.3">
      <c r="B52" s="10">
        <v>19</v>
      </c>
      <c r="C52" s="10">
        <v>2</v>
      </c>
      <c r="D52" s="4">
        <v>14</v>
      </c>
      <c r="E52" s="4">
        <v>0.6</v>
      </c>
      <c r="F52" s="4">
        <v>0</v>
      </c>
      <c r="G52" s="4">
        <v>0</v>
      </c>
      <c r="H52" s="4">
        <v>1</v>
      </c>
      <c r="I52" s="4">
        <v>0</v>
      </c>
      <c r="J52" s="4">
        <v>0</v>
      </c>
      <c r="K52" s="1">
        <v>12.337999999999999</v>
      </c>
      <c r="L52" s="9">
        <f t="shared" si="10"/>
        <v>47.104672227851403</v>
      </c>
      <c r="M52" s="9">
        <f t="shared" si="1"/>
        <v>1.6911714246160925</v>
      </c>
      <c r="N52" s="16">
        <f t="shared" si="11"/>
        <v>12.335525414230647</v>
      </c>
      <c r="O52" s="1">
        <f t="shared" si="9"/>
        <v>2.4745857693524442E-3</v>
      </c>
    </row>
    <row r="53" spans="2:15" ht="13" customHeight="1" x14ac:dyDescent="0.3">
      <c r="B53" s="10">
        <v>20</v>
      </c>
      <c r="C53" s="10"/>
      <c r="D53" s="4"/>
      <c r="E53" s="4">
        <v>0.6</v>
      </c>
      <c r="F53" s="4">
        <v>0</v>
      </c>
      <c r="G53" s="4">
        <v>0</v>
      </c>
      <c r="H53" s="4">
        <v>1</v>
      </c>
      <c r="I53" s="4">
        <v>0</v>
      </c>
      <c r="J53" s="4">
        <v>0</v>
      </c>
      <c r="K53" s="1">
        <v>10.568</v>
      </c>
      <c r="L53" s="9">
        <f t="shared" si="10"/>
        <v>47.104672227851403</v>
      </c>
      <c r="M53" s="9">
        <f t="shared" si="1"/>
        <v>1.6911714246160925</v>
      </c>
      <c r="N53" s="16">
        <f t="shared" si="11"/>
        <v>12.335525414230647</v>
      </c>
      <c r="O53" s="1">
        <f t="shared" si="9"/>
        <v>-1.7675254142306471</v>
      </c>
    </row>
    <row r="54" spans="2:15" ht="13" customHeight="1" x14ac:dyDescent="0.3">
      <c r="B54" s="10">
        <v>21</v>
      </c>
      <c r="C54" s="10"/>
      <c r="D54" s="4"/>
      <c r="E54" s="4">
        <v>0.6</v>
      </c>
      <c r="F54" s="4">
        <v>0</v>
      </c>
      <c r="G54" s="4">
        <v>0</v>
      </c>
      <c r="H54" s="4">
        <v>1</v>
      </c>
      <c r="I54" s="4">
        <v>0</v>
      </c>
      <c r="J54" s="4">
        <v>0</v>
      </c>
      <c r="K54" s="1">
        <v>13.364000000000001</v>
      </c>
      <c r="L54" s="9">
        <f t="shared" si="10"/>
        <v>47.104672227851403</v>
      </c>
      <c r="M54" s="9">
        <f t="shared" si="1"/>
        <v>1.6911714246160925</v>
      </c>
      <c r="N54" s="16">
        <f t="shared" si="11"/>
        <v>12.335525414230647</v>
      </c>
      <c r="O54" s="1">
        <f t="shared" si="9"/>
        <v>1.028474585769354</v>
      </c>
    </row>
    <row r="55" spans="2:15" ht="13" customHeight="1" x14ac:dyDescent="0.3">
      <c r="B55" s="10">
        <v>22</v>
      </c>
      <c r="C55" s="10"/>
      <c r="D55" s="4"/>
      <c r="E55" s="4">
        <v>0.8</v>
      </c>
      <c r="F55" s="4">
        <v>0</v>
      </c>
      <c r="G55" s="4">
        <v>0</v>
      </c>
      <c r="H55" s="4">
        <v>1</v>
      </c>
      <c r="I55" s="4">
        <v>0</v>
      </c>
      <c r="J55" s="4">
        <v>0</v>
      </c>
      <c r="K55" s="1">
        <v>15.076000000000001</v>
      </c>
      <c r="L55" s="9">
        <f t="shared" si="10"/>
        <v>47.104672227851403</v>
      </c>
      <c r="M55" s="9">
        <f t="shared" si="1"/>
        <v>1.6911714246160925</v>
      </c>
      <c r="N55" s="16">
        <f t="shared" si="11"/>
        <v>15.126914755811498</v>
      </c>
      <c r="O55" s="1">
        <f t="shared" si="9"/>
        <v>-5.0914755811497514E-2</v>
      </c>
    </row>
    <row r="56" spans="2:15" ht="13" customHeight="1" x14ac:dyDescent="0.3">
      <c r="B56" s="10">
        <v>23</v>
      </c>
      <c r="C56" s="10"/>
      <c r="D56" s="4"/>
      <c r="E56" s="4">
        <v>0.8</v>
      </c>
      <c r="F56" s="4">
        <v>0</v>
      </c>
      <c r="G56" s="4">
        <v>0</v>
      </c>
      <c r="H56" s="4">
        <v>1</v>
      </c>
      <c r="I56" s="4">
        <v>0</v>
      </c>
      <c r="J56" s="4">
        <v>0</v>
      </c>
      <c r="K56" s="1">
        <v>13.065</v>
      </c>
      <c r="L56" s="9">
        <f t="shared" si="10"/>
        <v>47.104672227851403</v>
      </c>
      <c r="M56" s="9">
        <f t="shared" si="1"/>
        <v>1.6911714246160925</v>
      </c>
      <c r="N56" s="16">
        <f t="shared" si="11"/>
        <v>15.126914755811498</v>
      </c>
      <c r="O56" s="1">
        <f t="shared" si="9"/>
        <v>-2.0619147558114985</v>
      </c>
    </row>
    <row r="57" spans="2:15" ht="13" customHeight="1" x14ac:dyDescent="0.3">
      <c r="B57" s="10">
        <v>24</v>
      </c>
      <c r="C57" s="10"/>
      <c r="D57" s="4"/>
      <c r="E57" s="4">
        <v>0.8</v>
      </c>
      <c r="F57" s="4">
        <v>0</v>
      </c>
      <c r="G57" s="4">
        <v>0</v>
      </c>
      <c r="H57" s="4">
        <v>1</v>
      </c>
      <c r="I57" s="4">
        <v>0</v>
      </c>
      <c r="J57" s="4">
        <v>0</v>
      </c>
      <c r="K57" s="1">
        <v>18.218</v>
      </c>
      <c r="L57" s="9">
        <f t="shared" si="10"/>
        <v>47.104672227851403</v>
      </c>
      <c r="M57" s="9">
        <f t="shared" si="1"/>
        <v>1.6911714246160925</v>
      </c>
      <c r="N57" s="16">
        <f t="shared" si="11"/>
        <v>15.126914755811498</v>
      </c>
      <c r="O57" s="1">
        <f t="shared" si="9"/>
        <v>3.0910852441885019</v>
      </c>
    </row>
    <row r="58" spans="2:15" x14ac:dyDescent="0.3">
      <c r="B58" s="10">
        <v>25</v>
      </c>
      <c r="C58" s="10"/>
      <c r="D58" s="4"/>
      <c r="E58" s="4">
        <v>1.2</v>
      </c>
      <c r="F58" s="4">
        <v>0</v>
      </c>
      <c r="G58" s="4">
        <v>0</v>
      </c>
      <c r="H58" s="4">
        <v>1</v>
      </c>
      <c r="I58" s="4">
        <v>0</v>
      </c>
      <c r="J58" s="4">
        <v>0</v>
      </c>
      <c r="K58" s="2">
        <v>19.199000000000002</v>
      </c>
      <c r="L58" s="9">
        <f t="shared" si="10"/>
        <v>47.104672227851403</v>
      </c>
      <c r="M58" s="9">
        <f t="shared" si="1"/>
        <v>1.6911714246160925</v>
      </c>
      <c r="N58" s="16">
        <f t="shared" si="11"/>
        <v>19.551108658639119</v>
      </c>
      <c r="O58" s="1">
        <f t="shared" si="9"/>
        <v>-0.35210865863911778</v>
      </c>
    </row>
    <row r="59" spans="2:15" x14ac:dyDescent="0.3">
      <c r="B59" s="10">
        <v>26</v>
      </c>
      <c r="C59" s="10"/>
      <c r="D59" s="4"/>
      <c r="E59" s="4">
        <v>1.2</v>
      </c>
      <c r="F59" s="4">
        <v>0</v>
      </c>
      <c r="G59" s="4">
        <v>0</v>
      </c>
      <c r="H59" s="4">
        <v>1</v>
      </c>
      <c r="I59" s="4">
        <v>0</v>
      </c>
      <c r="J59" s="4">
        <v>0</v>
      </c>
      <c r="K59" s="2">
        <v>17.875</v>
      </c>
      <c r="L59" s="9">
        <f t="shared" si="10"/>
        <v>47.104672227851403</v>
      </c>
      <c r="M59" s="9">
        <f t="shared" si="1"/>
        <v>1.6911714246160925</v>
      </c>
      <c r="N59" s="16">
        <f t="shared" si="11"/>
        <v>19.551108658639119</v>
      </c>
      <c r="O59" s="1">
        <f t="shared" si="9"/>
        <v>-1.6761086586391194</v>
      </c>
    </row>
    <row r="60" spans="2:15" x14ac:dyDescent="0.3">
      <c r="B60" s="13">
        <v>27</v>
      </c>
      <c r="C60" s="13"/>
      <c r="D60" s="5"/>
      <c r="E60" s="5">
        <v>1.2</v>
      </c>
      <c r="F60" s="5">
        <v>0</v>
      </c>
      <c r="G60" s="5">
        <v>0</v>
      </c>
      <c r="H60" s="5">
        <v>1</v>
      </c>
      <c r="I60" s="5">
        <v>0</v>
      </c>
      <c r="J60" s="5">
        <v>0</v>
      </c>
      <c r="K60" s="3">
        <v>21.286999999999999</v>
      </c>
      <c r="L60" s="11">
        <f t="shared" si="10"/>
        <v>47.104672227851403</v>
      </c>
      <c r="M60" s="11">
        <f t="shared" si="1"/>
        <v>1.6911714246160925</v>
      </c>
      <c r="N60" s="17">
        <f t="shared" si="11"/>
        <v>19.551108658639119</v>
      </c>
      <c r="O60" s="21">
        <f t="shared" si="9"/>
        <v>1.7358913413608796</v>
      </c>
    </row>
    <row r="61" spans="2:15" x14ac:dyDescent="0.3">
      <c r="B61" s="10">
        <v>28</v>
      </c>
      <c r="C61" s="10">
        <v>3</v>
      </c>
      <c r="D61" s="4">
        <v>20</v>
      </c>
      <c r="E61" s="4">
        <v>0.6</v>
      </c>
      <c r="F61" s="4">
        <v>0</v>
      </c>
      <c r="G61" s="4">
        <v>0</v>
      </c>
      <c r="H61" s="4">
        <v>0</v>
      </c>
      <c r="I61" s="4">
        <v>1</v>
      </c>
      <c r="J61" s="4">
        <v>0</v>
      </c>
      <c r="K61" s="1">
        <v>10.179</v>
      </c>
      <c r="L61" s="9">
        <f t="shared" si="10"/>
        <v>48.243823946887844</v>
      </c>
      <c r="M61" s="9">
        <f t="shared" si="1"/>
        <v>2.2793984857568121</v>
      </c>
      <c r="N61" s="16">
        <f t="shared" si="11"/>
        <v>10.052896294596943</v>
      </c>
      <c r="O61" s="1">
        <f t="shared" si="9"/>
        <v>0.12610370540305738</v>
      </c>
    </row>
    <row r="62" spans="2:15" x14ac:dyDescent="0.3">
      <c r="B62" s="10">
        <v>29</v>
      </c>
      <c r="C62" s="10"/>
      <c r="D62" s="4"/>
      <c r="E62" s="4">
        <v>0.6</v>
      </c>
      <c r="F62" s="4">
        <v>0</v>
      </c>
      <c r="G62" s="4">
        <v>0</v>
      </c>
      <c r="H62" s="4">
        <v>0</v>
      </c>
      <c r="I62" s="4">
        <v>1</v>
      </c>
      <c r="J62" s="4">
        <v>0</v>
      </c>
      <c r="K62" s="1">
        <v>8.64</v>
      </c>
      <c r="L62" s="9">
        <f t="shared" si="10"/>
        <v>48.243823946887844</v>
      </c>
      <c r="M62" s="9">
        <f t="shared" si="1"/>
        <v>2.2793984857568121</v>
      </c>
      <c r="N62" s="16">
        <f t="shared" si="11"/>
        <v>10.052896294596943</v>
      </c>
      <c r="O62" s="1">
        <f t="shared" si="9"/>
        <v>-1.4128962945969423</v>
      </c>
    </row>
    <row r="63" spans="2:15" x14ac:dyDescent="0.3">
      <c r="B63" s="10">
        <v>30</v>
      </c>
      <c r="C63" s="10"/>
      <c r="D63" s="4"/>
      <c r="E63" s="4">
        <v>0.6</v>
      </c>
      <c r="F63" s="4">
        <v>0</v>
      </c>
      <c r="G63" s="4">
        <v>0</v>
      </c>
      <c r="H63" s="4">
        <v>0</v>
      </c>
      <c r="I63" s="4">
        <v>1</v>
      </c>
      <c r="J63" s="4">
        <v>0</v>
      </c>
      <c r="K63" s="1">
        <v>10.840999999999999</v>
      </c>
      <c r="L63" s="9">
        <f t="shared" si="10"/>
        <v>48.243823946887844</v>
      </c>
      <c r="M63" s="9">
        <f t="shared" si="1"/>
        <v>2.2793984857568121</v>
      </c>
      <c r="N63" s="16">
        <f t="shared" si="11"/>
        <v>10.052896294596943</v>
      </c>
      <c r="O63" s="1">
        <f t="shared" si="9"/>
        <v>0.78810370540305641</v>
      </c>
    </row>
    <row r="64" spans="2:15" x14ac:dyDescent="0.3">
      <c r="B64" s="10">
        <v>31</v>
      </c>
      <c r="C64" s="10"/>
      <c r="D64" s="4"/>
      <c r="E64" s="4">
        <v>0.8</v>
      </c>
      <c r="F64" s="4">
        <v>0</v>
      </c>
      <c r="G64" s="4">
        <v>0</v>
      </c>
      <c r="H64" s="4">
        <v>0</v>
      </c>
      <c r="I64" s="4">
        <v>1</v>
      </c>
      <c r="J64" s="4">
        <v>0</v>
      </c>
      <c r="K64" s="1">
        <v>12.718</v>
      </c>
      <c r="L64" s="9">
        <f t="shared" si="10"/>
        <v>48.243823946887844</v>
      </c>
      <c r="M64" s="9">
        <f t="shared" si="1"/>
        <v>2.2793984857568121</v>
      </c>
      <c r="N64" s="16">
        <f t="shared" si="11"/>
        <v>12.533311078778723</v>
      </c>
      <c r="O64" s="1">
        <f t="shared" si="9"/>
        <v>0.18468892122127656</v>
      </c>
    </row>
    <row r="65" spans="2:15" x14ac:dyDescent="0.3">
      <c r="B65" s="10">
        <v>32</v>
      </c>
      <c r="C65" s="10"/>
      <c r="D65" s="4"/>
      <c r="E65" s="4">
        <v>0.8</v>
      </c>
      <c r="F65" s="4">
        <v>0</v>
      </c>
      <c r="G65" s="4">
        <v>0</v>
      </c>
      <c r="H65" s="4">
        <v>0</v>
      </c>
      <c r="I65" s="4">
        <v>1</v>
      </c>
      <c r="J65" s="4">
        <v>0</v>
      </c>
      <c r="K65" s="1">
        <v>10.653</v>
      </c>
      <c r="L65" s="9">
        <f t="shared" si="10"/>
        <v>48.243823946887844</v>
      </c>
      <c r="M65" s="9">
        <f t="shared" si="1"/>
        <v>2.2793984857568121</v>
      </c>
      <c r="N65" s="16">
        <f t="shared" si="11"/>
        <v>12.533311078778723</v>
      </c>
      <c r="O65" s="1">
        <f t="shared" si="9"/>
        <v>-1.8803110787787229</v>
      </c>
    </row>
    <row r="66" spans="2:15" x14ac:dyDescent="0.3">
      <c r="B66" s="10">
        <v>33</v>
      </c>
      <c r="C66" s="10"/>
      <c r="D66" s="4"/>
      <c r="E66" s="4">
        <v>0.8</v>
      </c>
      <c r="F66" s="4">
        <v>0</v>
      </c>
      <c r="G66" s="4">
        <v>0</v>
      </c>
      <c r="H66" s="4">
        <v>0</v>
      </c>
      <c r="I66" s="4">
        <v>1</v>
      </c>
      <c r="J66" s="4">
        <v>0</v>
      </c>
      <c r="K66" s="1">
        <v>14.871</v>
      </c>
      <c r="L66" s="9">
        <f t="shared" si="10"/>
        <v>48.243823946887844</v>
      </c>
      <c r="M66" s="9">
        <f t="shared" si="1"/>
        <v>2.2793984857568121</v>
      </c>
      <c r="N66" s="16">
        <f t="shared" si="11"/>
        <v>12.533311078778723</v>
      </c>
      <c r="O66" s="1">
        <f t="shared" si="9"/>
        <v>2.337688921221277</v>
      </c>
    </row>
    <row r="67" spans="2:15" x14ac:dyDescent="0.3">
      <c r="B67" s="10">
        <v>34</v>
      </c>
      <c r="C67" s="10"/>
      <c r="D67" s="4"/>
      <c r="E67" s="4">
        <v>1.2</v>
      </c>
      <c r="F67" s="4">
        <v>0</v>
      </c>
      <c r="G67" s="4">
        <v>0</v>
      </c>
      <c r="H67" s="4">
        <v>0</v>
      </c>
      <c r="I67" s="4">
        <v>1</v>
      </c>
      <c r="J67" s="4">
        <v>0</v>
      </c>
      <c r="K67" s="2">
        <v>16.559000000000001</v>
      </c>
      <c r="L67" s="9">
        <f t="shared" si="10"/>
        <v>48.243823946887844</v>
      </c>
      <c r="M67" s="9">
        <f t="shared" si="1"/>
        <v>2.2793984857568121</v>
      </c>
      <c r="N67" s="16">
        <f t="shared" si="11"/>
        <v>16.638677338411572</v>
      </c>
      <c r="O67" s="1">
        <f t="shared" si="9"/>
        <v>-7.9677338411570986E-2</v>
      </c>
    </row>
    <row r="68" spans="2:15" x14ac:dyDescent="0.3">
      <c r="B68" s="10">
        <v>35</v>
      </c>
      <c r="C68" s="10"/>
      <c r="D68" s="4"/>
      <c r="E68" s="4">
        <v>1.2</v>
      </c>
      <c r="F68" s="4">
        <v>0</v>
      </c>
      <c r="G68" s="4">
        <v>0</v>
      </c>
      <c r="H68" s="4">
        <v>0</v>
      </c>
      <c r="I68" s="4">
        <v>1</v>
      </c>
      <c r="J68" s="4">
        <v>0</v>
      </c>
      <c r="K68" s="2">
        <v>15.03</v>
      </c>
      <c r="L68" s="9">
        <f t="shared" si="10"/>
        <v>48.243823946887844</v>
      </c>
      <c r="M68" s="9">
        <f t="shared" si="1"/>
        <v>2.2793984857568121</v>
      </c>
      <c r="N68" s="16">
        <f t="shared" si="11"/>
        <v>16.638677338411572</v>
      </c>
      <c r="O68" s="1">
        <f t="shared" si="9"/>
        <v>-1.6086773384115727</v>
      </c>
    </row>
    <row r="69" spans="2:15" x14ac:dyDescent="0.3">
      <c r="B69" s="13">
        <v>36</v>
      </c>
      <c r="C69" s="13"/>
      <c r="D69" s="5"/>
      <c r="E69" s="5">
        <v>1.2</v>
      </c>
      <c r="F69" s="5">
        <v>0</v>
      </c>
      <c r="G69" s="5">
        <v>0</v>
      </c>
      <c r="H69" s="5">
        <v>0</v>
      </c>
      <c r="I69" s="5">
        <v>1</v>
      </c>
      <c r="J69" s="5">
        <v>0</v>
      </c>
      <c r="K69" s="3">
        <v>18.145</v>
      </c>
      <c r="L69" s="11">
        <f t="shared" si="10"/>
        <v>48.243823946887844</v>
      </c>
      <c r="M69" s="11">
        <f t="shared" si="1"/>
        <v>2.2793984857568121</v>
      </c>
      <c r="N69" s="17">
        <f t="shared" si="11"/>
        <v>16.638677338411572</v>
      </c>
      <c r="O69" s="21">
        <f t="shared" si="9"/>
        <v>1.5063226615884275</v>
      </c>
    </row>
    <row r="70" spans="2:15" x14ac:dyDescent="0.3">
      <c r="B70" s="10">
        <v>37</v>
      </c>
      <c r="C70" s="10">
        <v>4</v>
      </c>
      <c r="D70" s="4">
        <v>28</v>
      </c>
      <c r="E70" s="4">
        <v>0.6</v>
      </c>
      <c r="F70" s="4">
        <v>0</v>
      </c>
      <c r="G70" s="4">
        <v>0</v>
      </c>
      <c r="H70" s="4">
        <v>0</v>
      </c>
      <c r="I70" s="4">
        <v>0</v>
      </c>
      <c r="J70" s="4">
        <v>1</v>
      </c>
      <c r="K70" s="1">
        <v>7.6349999999999998</v>
      </c>
      <c r="L70" s="9">
        <f t="shared" si="10"/>
        <v>56.806129350462889</v>
      </c>
      <c r="M70" s="9">
        <f t="shared" si="1"/>
        <v>3.9297554975594333</v>
      </c>
      <c r="N70" s="16">
        <f t="shared" si="11"/>
        <v>7.5243967646027521</v>
      </c>
      <c r="O70" s="1">
        <f t="shared" si="9"/>
        <v>0.1106032353972477</v>
      </c>
    </row>
    <row r="71" spans="2:15" x14ac:dyDescent="0.3">
      <c r="B71" s="10">
        <v>38</v>
      </c>
      <c r="C71" s="10"/>
      <c r="D71" s="4"/>
      <c r="E71" s="4">
        <v>0.6</v>
      </c>
      <c r="F71" s="4">
        <v>0</v>
      </c>
      <c r="G71" s="4">
        <v>0</v>
      </c>
      <c r="H71" s="4">
        <v>0</v>
      </c>
      <c r="I71" s="4">
        <v>0</v>
      </c>
      <c r="J71" s="4">
        <v>1</v>
      </c>
      <c r="K71" s="1">
        <v>6.415</v>
      </c>
      <c r="L71" s="9">
        <f t="shared" si="10"/>
        <v>56.806129350462889</v>
      </c>
      <c r="M71" s="9">
        <f t="shared" si="1"/>
        <v>3.9297554975594333</v>
      </c>
      <c r="N71" s="16">
        <f t="shared" si="11"/>
        <v>7.5243967646027521</v>
      </c>
      <c r="O71" s="1">
        <f t="shared" si="9"/>
        <v>-1.1093967646027521</v>
      </c>
    </row>
    <row r="72" spans="2:15" x14ac:dyDescent="0.3">
      <c r="B72" s="10">
        <v>39</v>
      </c>
      <c r="C72" s="10"/>
      <c r="D72" s="4"/>
      <c r="E72" s="4">
        <v>0.6</v>
      </c>
      <c r="F72" s="4">
        <v>0</v>
      </c>
      <c r="G72" s="4">
        <v>0</v>
      </c>
      <c r="H72" s="4">
        <v>0</v>
      </c>
      <c r="I72" s="4">
        <v>0</v>
      </c>
      <c r="J72" s="4">
        <v>1</v>
      </c>
      <c r="K72" s="1">
        <v>8.0440000000000005</v>
      </c>
      <c r="L72" s="9">
        <f t="shared" si="10"/>
        <v>56.806129350462889</v>
      </c>
      <c r="M72" s="9">
        <f t="shared" si="1"/>
        <v>3.9297554975594333</v>
      </c>
      <c r="N72" s="16">
        <f t="shared" si="11"/>
        <v>7.5243967646027521</v>
      </c>
      <c r="O72" s="1">
        <f t="shared" si="9"/>
        <v>0.5196032353972484</v>
      </c>
    </row>
    <row r="73" spans="2:15" x14ac:dyDescent="0.3">
      <c r="B73" s="10">
        <v>40</v>
      </c>
      <c r="C73" s="10"/>
      <c r="D73" s="4"/>
      <c r="E73" s="4">
        <v>0.8</v>
      </c>
      <c r="F73" s="4">
        <v>0</v>
      </c>
      <c r="G73" s="4">
        <v>0</v>
      </c>
      <c r="H73" s="4">
        <v>0</v>
      </c>
      <c r="I73" s="4">
        <v>0</v>
      </c>
      <c r="J73" s="4">
        <v>1</v>
      </c>
      <c r="K73" s="1">
        <v>9.9789999999999992</v>
      </c>
      <c r="L73" s="9">
        <f t="shared" si="10"/>
        <v>56.806129350462889</v>
      </c>
      <c r="M73" s="9">
        <f t="shared" si="1"/>
        <v>3.9297554975594333</v>
      </c>
      <c r="N73" s="16">
        <f t="shared" si="11"/>
        <v>9.6082986750203059</v>
      </c>
      <c r="O73" s="1">
        <f t="shared" si="9"/>
        <v>0.37070132497969333</v>
      </c>
    </row>
    <row r="74" spans="2:15" x14ac:dyDescent="0.3">
      <c r="B74" s="10">
        <v>41</v>
      </c>
      <c r="C74" s="10"/>
      <c r="D74" s="4"/>
      <c r="E74" s="4">
        <v>0.8</v>
      </c>
      <c r="F74" s="4">
        <v>0</v>
      </c>
      <c r="G74" s="4">
        <v>0</v>
      </c>
      <c r="H74" s="4">
        <v>0</v>
      </c>
      <c r="I74" s="4">
        <v>0</v>
      </c>
      <c r="J74" s="4">
        <v>1</v>
      </c>
      <c r="K74" s="1">
        <v>8.07</v>
      </c>
      <c r="L74" s="9">
        <f t="shared" si="10"/>
        <v>56.806129350462889</v>
      </c>
      <c r="M74" s="9">
        <f t="shared" si="1"/>
        <v>3.9297554975594333</v>
      </c>
      <c r="N74" s="16">
        <f t="shared" si="11"/>
        <v>9.6082986750203059</v>
      </c>
      <c r="O74" s="1">
        <f t="shared" si="9"/>
        <v>-1.5382986750203056</v>
      </c>
    </row>
    <row r="75" spans="2:15" x14ac:dyDescent="0.3">
      <c r="B75" s="10">
        <v>42</v>
      </c>
      <c r="C75" s="10"/>
      <c r="D75" s="4"/>
      <c r="E75" s="4">
        <v>0.8</v>
      </c>
      <c r="F75" s="4">
        <v>0</v>
      </c>
      <c r="G75" s="4">
        <v>0</v>
      </c>
      <c r="H75" s="4">
        <v>0</v>
      </c>
      <c r="I75" s="4">
        <v>0</v>
      </c>
      <c r="J75" s="4">
        <v>1</v>
      </c>
      <c r="K75" s="1">
        <v>11.364000000000001</v>
      </c>
      <c r="L75" s="9">
        <f t="shared" si="10"/>
        <v>56.806129350462889</v>
      </c>
      <c r="M75" s="9">
        <f t="shared" si="1"/>
        <v>3.9297554975594333</v>
      </c>
      <c r="N75" s="16">
        <f t="shared" si="11"/>
        <v>9.6082986750203059</v>
      </c>
      <c r="O75" s="1">
        <f t="shared" si="9"/>
        <v>1.7557013249796949</v>
      </c>
    </row>
    <row r="76" spans="2:15" x14ac:dyDescent="0.3">
      <c r="B76" s="10">
        <v>43</v>
      </c>
      <c r="C76" s="10"/>
      <c r="D76" s="4"/>
      <c r="E76" s="4">
        <v>1.2</v>
      </c>
      <c r="F76" s="4">
        <v>0</v>
      </c>
      <c r="G76" s="4">
        <v>0</v>
      </c>
      <c r="H76" s="4">
        <v>0</v>
      </c>
      <c r="I76" s="4">
        <v>0</v>
      </c>
      <c r="J76" s="4">
        <v>1</v>
      </c>
      <c r="K76" s="2">
        <v>13.461</v>
      </c>
      <c r="L76" s="9">
        <f t="shared" si="10"/>
        <v>56.806129350462889</v>
      </c>
      <c r="M76" s="9">
        <f t="shared" si="1"/>
        <v>3.9297554975594333</v>
      </c>
      <c r="N76" s="16">
        <f t="shared" si="11"/>
        <v>13.288616826471987</v>
      </c>
      <c r="O76" s="1">
        <f t="shared" si="9"/>
        <v>0.17238317352801324</v>
      </c>
    </row>
    <row r="77" spans="2:15" x14ac:dyDescent="0.3">
      <c r="B77" s="10">
        <v>44</v>
      </c>
      <c r="C77" s="10"/>
      <c r="D77" s="4"/>
      <c r="E77" s="4">
        <v>1.2</v>
      </c>
      <c r="F77" s="4">
        <v>0</v>
      </c>
      <c r="G77" s="4">
        <v>0</v>
      </c>
      <c r="H77" s="4">
        <v>0</v>
      </c>
      <c r="I77" s="4">
        <v>0</v>
      </c>
      <c r="J77" s="4">
        <v>1</v>
      </c>
      <c r="K77" s="2">
        <v>12.231999999999999</v>
      </c>
      <c r="L77" s="9">
        <f t="shared" si="10"/>
        <v>56.806129350462889</v>
      </c>
      <c r="M77" s="9">
        <f t="shared" si="1"/>
        <v>3.9297554975594333</v>
      </c>
      <c r="N77" s="16">
        <f t="shared" si="11"/>
        <v>13.288616826471987</v>
      </c>
      <c r="O77" s="1">
        <f t="shared" si="9"/>
        <v>-1.0566168264719877</v>
      </c>
    </row>
    <row r="78" spans="2:15" x14ac:dyDescent="0.3">
      <c r="B78" s="13">
        <v>45</v>
      </c>
      <c r="C78" s="13"/>
      <c r="D78" s="5"/>
      <c r="E78" s="5">
        <v>1.2</v>
      </c>
      <c r="F78" s="5">
        <v>0</v>
      </c>
      <c r="G78" s="5">
        <v>0</v>
      </c>
      <c r="H78" s="5">
        <v>0</v>
      </c>
      <c r="I78" s="5">
        <v>0</v>
      </c>
      <c r="J78" s="5">
        <v>1</v>
      </c>
      <c r="K78" s="3">
        <v>14.02</v>
      </c>
      <c r="L78" s="11">
        <f t="shared" si="10"/>
        <v>56.806129350462889</v>
      </c>
      <c r="M78" s="11">
        <f>MMULT(F78:J78,$O$5:$O$9)</f>
        <v>3.9297554975594333</v>
      </c>
      <c r="N78" s="17">
        <f t="shared" si="11"/>
        <v>13.288616826471987</v>
      </c>
      <c r="O78" s="21">
        <f t="shared" si="9"/>
        <v>0.73138317352801252</v>
      </c>
    </row>
  </sheetData>
  <mergeCells count="2">
    <mergeCell ref="F11:J11"/>
    <mergeCell ref="N4:O4"/>
  </mergeCells>
  <phoneticPr fontId="3"/>
  <pageMargins left="0.7" right="0.7" top="0.75" bottom="0.75" header="0.3" footer="0.3"/>
  <ignoredErrors>
    <ignoredError sqref="M13:M23 M25:M26 M28:M29 M34:M78 L13:L29 L34:L47 L48:L79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DFE47-A3D4-4C3D-88FA-CB70EBCF79D3}">
  <dimension ref="B3:Q38"/>
  <sheetViews>
    <sheetView workbookViewId="0"/>
  </sheetViews>
  <sheetFormatPr defaultRowHeight="13" customHeight="1" x14ac:dyDescent="0.2"/>
  <cols>
    <col min="8" max="8" width="11" customWidth="1"/>
    <col min="9" max="9" width="2.26953125" customWidth="1"/>
    <col min="10" max="10" width="11" customWidth="1"/>
    <col min="12" max="12" width="11.1796875" customWidth="1"/>
    <col min="13" max="13" width="2.08984375" customWidth="1"/>
    <col min="14" max="14" width="10" customWidth="1"/>
    <col min="15" max="15" width="8.1796875" customWidth="1"/>
    <col min="16" max="16" width="10.7265625" customWidth="1"/>
  </cols>
  <sheetData>
    <row r="3" spans="2:17" ht="13" customHeight="1" thickBot="1" x14ac:dyDescent="0.25"/>
    <row r="4" spans="2:17" ht="13" customHeight="1" x14ac:dyDescent="0.3">
      <c r="B4" s="44" t="s">
        <v>64</v>
      </c>
      <c r="C4" s="44"/>
      <c r="D4" s="44"/>
      <c r="J4" s="58" t="s">
        <v>39</v>
      </c>
      <c r="K4" s="60" t="s">
        <v>40</v>
      </c>
      <c r="L4" s="60" t="s">
        <v>41</v>
      </c>
      <c r="M4" s="34"/>
      <c r="N4" s="34"/>
      <c r="O4" s="60" t="s">
        <v>42</v>
      </c>
      <c r="P4" s="60" t="s">
        <v>43</v>
      </c>
      <c r="Q4" s="35" t="s">
        <v>44</v>
      </c>
    </row>
    <row r="5" spans="2:17" ht="13" customHeight="1" thickBot="1" x14ac:dyDescent="0.35">
      <c r="B5" s="44" t="s">
        <v>65</v>
      </c>
      <c r="C5" s="44"/>
      <c r="D5" s="44"/>
      <c r="J5" s="59"/>
      <c r="K5" s="61"/>
      <c r="L5" s="61"/>
      <c r="M5" s="36"/>
      <c r="N5" s="36"/>
      <c r="O5" s="61"/>
      <c r="P5" s="61"/>
      <c r="Q5" s="37" t="s">
        <v>45</v>
      </c>
    </row>
    <row r="6" spans="2:17" ht="13" customHeight="1" thickBot="1" x14ac:dyDescent="0.25">
      <c r="B6" s="44" t="s">
        <v>66</v>
      </c>
      <c r="C6" s="44"/>
      <c r="D6" s="44"/>
      <c r="J6" s="38" t="s">
        <v>46</v>
      </c>
      <c r="K6" s="32">
        <v>10</v>
      </c>
      <c r="L6" s="32">
        <v>13638.3</v>
      </c>
      <c r="M6" s="32"/>
      <c r="N6" s="32"/>
      <c r="O6" s="32">
        <v>1363.8</v>
      </c>
      <c r="P6" s="32">
        <v>294.79000000000002</v>
      </c>
      <c r="Q6" s="39" t="s">
        <v>47</v>
      </c>
    </row>
    <row r="7" spans="2:17" ht="13" customHeight="1" thickBot="1" x14ac:dyDescent="0.25">
      <c r="B7" s="44" t="s">
        <v>67</v>
      </c>
      <c r="C7" s="44"/>
      <c r="D7" s="44"/>
      <c r="J7" s="38" t="s">
        <v>48</v>
      </c>
      <c r="K7" s="32">
        <v>35</v>
      </c>
      <c r="L7" s="32">
        <v>161.9</v>
      </c>
      <c r="M7" s="32"/>
      <c r="N7" s="32"/>
      <c r="O7" s="32">
        <v>4.6265000000000001</v>
      </c>
      <c r="P7" s="32"/>
      <c r="Q7" s="39"/>
    </row>
    <row r="8" spans="2:17" ht="13" customHeight="1" x14ac:dyDescent="0.2">
      <c r="B8" s="44" t="s">
        <v>68</v>
      </c>
      <c r="C8" s="44"/>
      <c r="D8" s="44"/>
      <c r="J8" s="40" t="s">
        <v>49</v>
      </c>
      <c r="K8" s="33">
        <v>45</v>
      </c>
      <c r="L8" s="33">
        <v>13800.2</v>
      </c>
      <c r="M8" s="33"/>
      <c r="N8" s="33"/>
      <c r="O8" s="33"/>
      <c r="P8" s="33"/>
      <c r="Q8" s="41"/>
    </row>
    <row r="9" spans="2:17" ht="13" customHeight="1" thickBot="1" x14ac:dyDescent="0.25">
      <c r="B9" s="44" t="s">
        <v>69</v>
      </c>
      <c r="C9" s="44"/>
      <c r="D9" s="44"/>
    </row>
    <row r="10" spans="2:17" ht="13" customHeight="1" thickBot="1" x14ac:dyDescent="0.35">
      <c r="B10" s="44" t="s">
        <v>70</v>
      </c>
      <c r="C10" s="44"/>
      <c r="D10" s="44"/>
      <c r="J10" s="42" t="s">
        <v>50</v>
      </c>
      <c r="K10" s="43" t="s">
        <v>51</v>
      </c>
      <c r="L10" s="45" t="s">
        <v>52</v>
      </c>
      <c r="M10" s="50"/>
      <c r="N10" s="50"/>
      <c r="O10" s="56" t="s">
        <v>53</v>
      </c>
      <c r="P10" s="57"/>
    </row>
    <row r="11" spans="2:17" ht="13" customHeight="1" thickBot="1" x14ac:dyDescent="0.25">
      <c r="B11" s="44" t="s">
        <v>71</v>
      </c>
      <c r="C11" s="44"/>
      <c r="D11" s="44"/>
      <c r="J11" s="38" t="s">
        <v>54</v>
      </c>
      <c r="K11" s="46">
        <v>47.811999999999998</v>
      </c>
      <c r="L11" s="46">
        <v>9.4901999999999997</v>
      </c>
      <c r="M11" s="46"/>
      <c r="N11" s="46"/>
      <c r="O11" s="32">
        <v>28.5459</v>
      </c>
      <c r="P11" s="39">
        <v>67.078100000000006</v>
      </c>
    </row>
    <row r="12" spans="2:17" ht="13" customHeight="1" thickBot="1" x14ac:dyDescent="0.25">
      <c r="B12" s="44" t="s">
        <v>72</v>
      </c>
      <c r="C12" s="44"/>
      <c r="D12" s="44"/>
      <c r="J12" s="38" t="s">
        <v>55</v>
      </c>
      <c r="K12" s="46">
        <v>45.653799999999997</v>
      </c>
      <c r="L12" s="46">
        <v>14.1928</v>
      </c>
      <c r="M12" s="46"/>
      <c r="N12" s="46"/>
      <c r="O12" s="32">
        <v>16.841000000000001</v>
      </c>
      <c r="P12" s="39">
        <v>74.466700000000003</v>
      </c>
    </row>
    <row r="13" spans="2:17" ht="13" customHeight="1" thickBot="1" x14ac:dyDescent="0.25">
      <c r="B13" s="44" t="s">
        <v>73</v>
      </c>
      <c r="C13" s="44"/>
      <c r="D13" s="44"/>
      <c r="J13" s="38" t="s">
        <v>56</v>
      </c>
      <c r="K13" s="46">
        <v>47.110500000000002</v>
      </c>
      <c r="L13" s="46">
        <v>21.994199999999999</v>
      </c>
      <c r="M13" s="46"/>
      <c r="N13" s="46"/>
      <c r="O13" s="32">
        <v>2.4598</v>
      </c>
      <c r="P13" s="39">
        <v>91.761099999999999</v>
      </c>
    </row>
    <row r="14" spans="2:17" ht="13" customHeight="1" thickBot="1" x14ac:dyDescent="0.25">
      <c r="B14" s="44" t="s">
        <v>74</v>
      </c>
      <c r="C14" s="44"/>
      <c r="D14" s="44"/>
      <c r="J14" s="38" t="s">
        <v>57</v>
      </c>
      <c r="K14" s="46">
        <v>48.242800000000003</v>
      </c>
      <c r="L14" s="46">
        <v>33.1068</v>
      </c>
      <c r="M14" s="46"/>
      <c r="N14" s="46"/>
      <c r="O14" s="32">
        <v>-18.967500000000001</v>
      </c>
      <c r="P14" s="39">
        <v>115.5</v>
      </c>
    </row>
    <row r="15" spans="2:17" ht="13" customHeight="1" thickBot="1" x14ac:dyDescent="0.25">
      <c r="B15" s="44" t="s">
        <v>75</v>
      </c>
      <c r="C15" s="44"/>
      <c r="D15" s="44"/>
      <c r="J15" s="38" t="s">
        <v>58</v>
      </c>
      <c r="K15" s="46">
        <v>56.814500000000002</v>
      </c>
      <c r="L15" s="46">
        <v>76.552300000000002</v>
      </c>
      <c r="M15" s="46"/>
      <c r="N15" s="46"/>
      <c r="O15" s="32">
        <v>-98.594999999999999</v>
      </c>
      <c r="P15" s="39">
        <v>212.2</v>
      </c>
    </row>
    <row r="16" spans="2:17" ht="13" customHeight="1" thickBot="1" x14ac:dyDescent="0.25">
      <c r="B16" s="44" t="s">
        <v>76</v>
      </c>
      <c r="C16" s="44"/>
      <c r="D16" s="44"/>
      <c r="J16" s="38" t="s">
        <v>59</v>
      </c>
      <c r="K16" s="46">
        <v>0.79920000000000002</v>
      </c>
      <c r="L16" s="46">
        <v>0.3332</v>
      </c>
      <c r="M16" s="46"/>
      <c r="N16" s="46"/>
      <c r="O16" s="32">
        <v>0.12280000000000001</v>
      </c>
      <c r="P16" s="39">
        <v>1.4756</v>
      </c>
    </row>
    <row r="17" spans="2:16" ht="13" customHeight="1" thickBot="1" x14ac:dyDescent="0.25">
      <c r="B17" s="44" t="s">
        <v>77</v>
      </c>
      <c r="C17" s="44"/>
      <c r="D17" s="44"/>
      <c r="J17" s="38" t="s">
        <v>60</v>
      </c>
      <c r="K17" s="46">
        <v>1.1807000000000001</v>
      </c>
      <c r="L17" s="46">
        <v>0.64780000000000004</v>
      </c>
      <c r="M17" s="46"/>
      <c r="N17" s="46"/>
      <c r="O17" s="32">
        <v>-0.13450000000000001</v>
      </c>
      <c r="P17" s="39">
        <v>2.4958</v>
      </c>
    </row>
    <row r="18" spans="2:16" ht="13" customHeight="1" thickBot="1" x14ac:dyDescent="0.25">
      <c r="B18" s="44" t="s">
        <v>78</v>
      </c>
      <c r="C18" s="44"/>
      <c r="D18" s="44"/>
      <c r="J18" s="38" t="s">
        <v>61</v>
      </c>
      <c r="K18" s="46">
        <v>1.6915</v>
      </c>
      <c r="L18" s="46">
        <v>1.2211000000000001</v>
      </c>
      <c r="M18" s="46"/>
      <c r="N18" s="46"/>
      <c r="O18" s="32">
        <v>-0.78759999999999997</v>
      </c>
      <c r="P18" s="39">
        <v>4.1706000000000003</v>
      </c>
    </row>
    <row r="19" spans="2:16" ht="13" customHeight="1" thickBot="1" x14ac:dyDescent="0.25">
      <c r="B19" s="44" t="s">
        <v>79</v>
      </c>
      <c r="C19" s="44"/>
      <c r="D19" s="44"/>
      <c r="J19" s="38" t="s">
        <v>62</v>
      </c>
      <c r="K19" s="46">
        <v>2.2793000000000001</v>
      </c>
      <c r="L19" s="46">
        <v>2.2092000000000001</v>
      </c>
      <c r="M19" s="46"/>
      <c r="N19" s="46"/>
      <c r="O19" s="32">
        <v>-2.2054999999999998</v>
      </c>
      <c r="P19" s="39">
        <v>6.7641</v>
      </c>
    </row>
    <row r="20" spans="2:16" ht="13" customHeight="1" x14ac:dyDescent="0.2">
      <c r="B20" s="44" t="s">
        <v>80</v>
      </c>
      <c r="C20" s="44"/>
      <c r="D20" s="44"/>
      <c r="J20" s="40" t="s">
        <v>63</v>
      </c>
      <c r="K20" s="47">
        <v>3.9304000000000001</v>
      </c>
      <c r="L20" s="47">
        <v>6.5937000000000001</v>
      </c>
      <c r="M20" s="47"/>
      <c r="N20" s="47"/>
      <c r="O20" s="33">
        <v>-9.4556000000000004</v>
      </c>
      <c r="P20" s="41">
        <v>17.316400000000002</v>
      </c>
    </row>
    <row r="21" spans="2:16" ht="13" customHeight="1" x14ac:dyDescent="0.2">
      <c r="B21" s="44" t="s">
        <v>81</v>
      </c>
      <c r="C21" s="44"/>
      <c r="D21" s="44"/>
    </row>
    <row r="22" spans="2:16" ht="13" customHeight="1" x14ac:dyDescent="0.2">
      <c r="B22" s="44" t="s">
        <v>82</v>
      </c>
      <c r="C22" s="44"/>
      <c r="D22" s="44"/>
    </row>
    <row r="23" spans="2:16" ht="13" customHeight="1" thickBot="1" x14ac:dyDescent="0.25">
      <c r="B23" s="44" t="s">
        <v>83</v>
      </c>
      <c r="C23" s="44"/>
      <c r="D23" s="44"/>
      <c r="J23" s="53" t="s">
        <v>107</v>
      </c>
    </row>
    <row r="24" spans="2:16" ht="13" customHeight="1" thickBot="1" x14ac:dyDescent="0.35">
      <c r="B24" s="44" t="s">
        <v>84</v>
      </c>
      <c r="C24" s="44"/>
      <c r="D24" s="44"/>
      <c r="H24" s="49" t="s">
        <v>99</v>
      </c>
      <c r="I24" s="48"/>
      <c r="J24" s="42" t="s">
        <v>50</v>
      </c>
      <c r="K24" s="43" t="s">
        <v>51</v>
      </c>
      <c r="L24" s="45" t="s">
        <v>52</v>
      </c>
      <c r="N24" s="42" t="s">
        <v>50</v>
      </c>
      <c r="O24" s="43" t="s">
        <v>51</v>
      </c>
      <c r="P24" s="45" t="s">
        <v>52</v>
      </c>
    </row>
    <row r="25" spans="2:16" ht="13" customHeight="1" thickBot="1" x14ac:dyDescent="0.25">
      <c r="B25" s="44" t="s">
        <v>85</v>
      </c>
      <c r="C25" s="44"/>
      <c r="D25" s="44"/>
      <c r="H25" s="10" t="s">
        <v>100</v>
      </c>
      <c r="I25" s="10"/>
      <c r="J25" s="38" t="s">
        <v>54</v>
      </c>
      <c r="K25" s="46">
        <v>47.811999999999998</v>
      </c>
      <c r="L25" s="46">
        <v>9.4901999999999997</v>
      </c>
      <c r="N25" s="38" t="s">
        <v>59</v>
      </c>
      <c r="O25" s="46">
        <v>0.79920000000000002</v>
      </c>
      <c r="P25" s="46">
        <v>0.3332</v>
      </c>
    </row>
    <row r="26" spans="2:16" ht="13" customHeight="1" thickBot="1" x14ac:dyDescent="0.25">
      <c r="B26" s="44" t="s">
        <v>86</v>
      </c>
      <c r="C26" s="44"/>
      <c r="D26" s="44"/>
      <c r="H26" s="10" t="s">
        <v>101</v>
      </c>
      <c r="I26" s="10"/>
      <c r="J26" s="38" t="s">
        <v>55</v>
      </c>
      <c r="K26" s="46">
        <v>45.653799999999997</v>
      </c>
      <c r="L26" s="46">
        <v>14.1928</v>
      </c>
      <c r="N26" s="38" t="s">
        <v>60</v>
      </c>
      <c r="O26" s="46">
        <v>1.1807000000000001</v>
      </c>
      <c r="P26" s="46">
        <v>0.64780000000000004</v>
      </c>
    </row>
    <row r="27" spans="2:16" ht="13" customHeight="1" thickBot="1" x14ac:dyDescent="0.25">
      <c r="B27" s="44" t="s">
        <v>87</v>
      </c>
      <c r="C27" s="44"/>
      <c r="D27" s="44"/>
      <c r="H27" s="10" t="s">
        <v>102</v>
      </c>
      <c r="I27" s="10"/>
      <c r="J27" s="38" t="s">
        <v>56</v>
      </c>
      <c r="K27" s="46">
        <v>47.110500000000002</v>
      </c>
      <c r="L27" s="46">
        <v>21.994199999999999</v>
      </c>
      <c r="N27" s="38" t="s">
        <v>61</v>
      </c>
      <c r="O27" s="46">
        <v>1.6915</v>
      </c>
      <c r="P27" s="46">
        <v>1.2211000000000001</v>
      </c>
    </row>
    <row r="28" spans="2:16" ht="13" customHeight="1" thickBot="1" x14ac:dyDescent="0.25">
      <c r="B28" s="44" t="s">
        <v>88</v>
      </c>
      <c r="C28" s="44"/>
      <c r="D28" s="44"/>
      <c r="H28" s="10" t="s">
        <v>103</v>
      </c>
      <c r="I28" s="10"/>
      <c r="J28" s="38" t="s">
        <v>57</v>
      </c>
      <c r="K28" s="46">
        <v>48.242800000000003</v>
      </c>
      <c r="L28" s="46">
        <v>33.1068</v>
      </c>
      <c r="N28" s="38" t="s">
        <v>62</v>
      </c>
      <c r="O28" s="46">
        <v>2.2793000000000001</v>
      </c>
      <c r="P28" s="46">
        <v>2.2092000000000001</v>
      </c>
    </row>
    <row r="29" spans="2:16" ht="13" customHeight="1" thickBot="1" x14ac:dyDescent="0.25">
      <c r="B29" s="44" t="s">
        <v>89</v>
      </c>
      <c r="C29" s="44"/>
      <c r="D29" s="44"/>
      <c r="H29" s="13" t="s">
        <v>104</v>
      </c>
      <c r="I29" s="10"/>
      <c r="J29" s="38" t="s">
        <v>58</v>
      </c>
      <c r="K29" s="46">
        <v>56.814500000000002</v>
      </c>
      <c r="L29" s="46">
        <v>76.552300000000002</v>
      </c>
      <c r="N29" s="38" t="s">
        <v>63</v>
      </c>
      <c r="O29" s="46">
        <v>3.9304000000000001</v>
      </c>
      <c r="P29" s="46">
        <v>6.5937000000000001</v>
      </c>
    </row>
    <row r="30" spans="2:16" ht="13" customHeight="1" x14ac:dyDescent="0.2">
      <c r="B30" s="44" t="s">
        <v>90</v>
      </c>
      <c r="C30" s="44"/>
      <c r="D30" s="44"/>
    </row>
    <row r="31" spans="2:16" ht="13" customHeight="1" x14ac:dyDescent="0.2">
      <c r="B31" s="44" t="s">
        <v>91</v>
      </c>
      <c r="C31" s="44"/>
      <c r="D31" s="44"/>
      <c r="J31" s="52" t="s">
        <v>108</v>
      </c>
    </row>
    <row r="32" spans="2:16" ht="13" customHeight="1" x14ac:dyDescent="0.2">
      <c r="B32" s="44" t="s">
        <v>92</v>
      </c>
      <c r="C32" s="44"/>
      <c r="D32" s="44"/>
    </row>
    <row r="33" spans="2:4" ht="13" customHeight="1" x14ac:dyDescent="0.2">
      <c r="B33" s="44" t="s">
        <v>93</v>
      </c>
      <c r="C33" s="44"/>
      <c r="D33" s="44"/>
    </row>
    <row r="34" spans="2:4" ht="13" customHeight="1" x14ac:dyDescent="0.2">
      <c r="B34" s="44" t="s">
        <v>94</v>
      </c>
      <c r="C34" s="44"/>
      <c r="D34" s="44"/>
    </row>
    <row r="35" spans="2:4" ht="13" customHeight="1" x14ac:dyDescent="0.2">
      <c r="B35" s="44" t="s">
        <v>95</v>
      </c>
      <c r="C35" s="44"/>
      <c r="D35" s="44"/>
    </row>
    <row r="36" spans="2:4" ht="13" customHeight="1" x14ac:dyDescent="0.2">
      <c r="B36" s="44" t="s">
        <v>96</v>
      </c>
      <c r="C36" s="44"/>
      <c r="D36" s="44"/>
    </row>
    <row r="37" spans="2:4" ht="13" customHeight="1" x14ac:dyDescent="0.2">
      <c r="B37" s="44" t="s">
        <v>97</v>
      </c>
      <c r="C37" s="44"/>
      <c r="D37" s="44"/>
    </row>
    <row r="38" spans="2:4" ht="13" customHeight="1" x14ac:dyDescent="0.2">
      <c r="B38" t="s">
        <v>98</v>
      </c>
    </row>
  </sheetData>
  <mergeCells count="6">
    <mergeCell ref="O10:P10"/>
    <mergeCell ref="J4:J5"/>
    <mergeCell ref="K4:K5"/>
    <mergeCell ref="L4:L5"/>
    <mergeCell ref="O4:O5"/>
    <mergeCell ref="P4:P5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Vmax Km 個別</vt:lpstr>
      <vt:lpstr>SAS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akiko</dc:creator>
  <cp:lastModifiedBy>行雄 高橋</cp:lastModifiedBy>
  <cp:lastPrinted>2023-06-15T04:14:21Z</cp:lastPrinted>
  <dcterms:created xsi:type="dcterms:W3CDTF">2007-09-13T21:25:46Z</dcterms:created>
  <dcterms:modified xsi:type="dcterms:W3CDTF">2024-01-31T05:41:12Z</dcterms:modified>
</cp:coreProperties>
</file>