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9_投与前値\"/>
    </mc:Choice>
  </mc:AlternateContent>
  <xr:revisionPtr revIDLastSave="0" documentId="13_ncr:1_{A8B6D434-C20D-47AF-BB40-30D8709CE0C3}" xr6:coauthVersionLast="47" xr6:coauthVersionMax="47" xr10:uidLastSave="{00000000-0000-0000-0000-000000000000}"/>
  <bookViews>
    <workbookView xWindow="1190" yWindow="500" windowWidth="17520" windowHeight="10250" xr2:uid="{00000000-000D-0000-FFFF-FFFF00000000}"/>
  </bookViews>
  <sheets>
    <sheet name="効果" sheetId="4" r:id="rId1"/>
    <sheet name="効果1" sheetId="9" r:id="rId2"/>
    <sheet name="効果2" sheetId="10" r:id="rId3"/>
    <sheet name="効果3" sheetId="11" r:id="rId4"/>
  </sheets>
  <calcPr calcId="181029" calcMode="manual" calcCompleted="0" calcOnSave="0"/>
</workbook>
</file>

<file path=xl/calcChain.xml><?xml version="1.0" encoding="utf-8"?>
<calcChain xmlns="http://schemas.openxmlformats.org/spreadsheetml/2006/main">
  <c r="J35" i="9" l="1"/>
  <c r="G6" i="10" l="1"/>
  <c r="K27" i="10" s="1"/>
  <c r="G5" i="10"/>
  <c r="G6" i="9"/>
  <c r="K27" i="9" s="1"/>
  <c r="G5" i="9"/>
  <c r="G6" i="11"/>
  <c r="J26" i="11" s="1"/>
  <c r="G5" i="11"/>
  <c r="G6" i="4"/>
  <c r="G5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H10" i="4"/>
  <c r="G10" i="4"/>
  <c r="D29" i="4"/>
  <c r="D28" i="4"/>
  <c r="D27" i="4"/>
  <c r="D26" i="4"/>
  <c r="D25" i="4"/>
  <c r="D24" i="4"/>
  <c r="D23" i="4"/>
  <c r="D22" i="4"/>
  <c r="E22" i="4" s="1"/>
  <c r="D21" i="4"/>
  <c r="D20" i="4"/>
  <c r="D19" i="4"/>
  <c r="D18" i="4"/>
  <c r="D17" i="4"/>
  <c r="D16" i="4"/>
  <c r="D15" i="4"/>
  <c r="D14" i="4"/>
  <c r="D13" i="4"/>
  <c r="D12" i="4"/>
  <c r="D11" i="4"/>
  <c r="D10" i="4"/>
  <c r="J17" i="10" l="1"/>
  <c r="K17" i="10"/>
  <c r="J19" i="10"/>
  <c r="K19" i="10"/>
  <c r="L19" i="10" s="1"/>
  <c r="K22" i="10"/>
  <c r="K11" i="10"/>
  <c r="J24" i="10"/>
  <c r="J12" i="10"/>
  <c r="K24" i="10"/>
  <c r="K13" i="10"/>
  <c r="J25" i="10"/>
  <c r="J14" i="10"/>
  <c r="K25" i="10"/>
  <c r="L25" i="10" s="1"/>
  <c r="L17" i="10"/>
  <c r="K14" i="10"/>
  <c r="L14" i="10" s="1"/>
  <c r="J20" i="10"/>
  <c r="J27" i="10"/>
  <c r="L27" i="10" s="1"/>
  <c r="J16" i="10"/>
  <c r="K21" i="10"/>
  <c r="J28" i="10"/>
  <c r="J11" i="10"/>
  <c r="K16" i="10"/>
  <c r="L16" i="10" s="1"/>
  <c r="J22" i="10"/>
  <c r="L22" i="10" s="1"/>
  <c r="K29" i="10"/>
  <c r="K12" i="10"/>
  <c r="J15" i="10"/>
  <c r="K20" i="10"/>
  <c r="J23" i="10"/>
  <c r="K28" i="10"/>
  <c r="J10" i="10"/>
  <c r="K15" i="10"/>
  <c r="J18" i="10"/>
  <c r="K23" i="10"/>
  <c r="J26" i="10"/>
  <c r="K10" i="10"/>
  <c r="J13" i="10"/>
  <c r="L13" i="10" s="1"/>
  <c r="K18" i="10"/>
  <c r="J21" i="10"/>
  <c r="K26" i="10"/>
  <c r="J29" i="10"/>
  <c r="L29" i="10" s="1"/>
  <c r="J11" i="9"/>
  <c r="K16" i="9"/>
  <c r="J18" i="9"/>
  <c r="K23" i="9"/>
  <c r="J27" i="9"/>
  <c r="L27" i="9" s="1"/>
  <c r="J10" i="9"/>
  <c r="K22" i="9"/>
  <c r="K14" i="9"/>
  <c r="J24" i="9"/>
  <c r="K15" i="9"/>
  <c r="K24" i="9"/>
  <c r="J16" i="9"/>
  <c r="J26" i="9"/>
  <c r="J19" i="9"/>
  <c r="J17" i="9"/>
  <c r="J25" i="9"/>
  <c r="K13" i="9"/>
  <c r="K21" i="9"/>
  <c r="K29" i="9"/>
  <c r="J12" i="9"/>
  <c r="K17" i="9"/>
  <c r="J20" i="9"/>
  <c r="K25" i="9"/>
  <c r="J28" i="9"/>
  <c r="K12" i="9"/>
  <c r="J15" i="9"/>
  <c r="K20" i="9"/>
  <c r="J23" i="9"/>
  <c r="K28" i="9"/>
  <c r="K10" i="9"/>
  <c r="J13" i="9"/>
  <c r="K18" i="9"/>
  <c r="J21" i="9"/>
  <c r="K26" i="9"/>
  <c r="J29" i="9"/>
  <c r="K11" i="9"/>
  <c r="L11" i="9" s="1"/>
  <c r="J14" i="9"/>
  <c r="K19" i="9"/>
  <c r="J22" i="9"/>
  <c r="K18" i="11"/>
  <c r="J19" i="11"/>
  <c r="J20" i="11"/>
  <c r="J11" i="11"/>
  <c r="J24" i="11"/>
  <c r="J12" i="11"/>
  <c r="K24" i="11"/>
  <c r="J13" i="11"/>
  <c r="K26" i="11"/>
  <c r="L26" i="11" s="1"/>
  <c r="K14" i="11"/>
  <c r="J28" i="11"/>
  <c r="J16" i="11"/>
  <c r="K29" i="11"/>
  <c r="K13" i="11"/>
  <c r="K21" i="11"/>
  <c r="J17" i="11"/>
  <c r="J25" i="11"/>
  <c r="K10" i="11"/>
  <c r="K17" i="11"/>
  <c r="K25" i="11"/>
  <c r="J21" i="11"/>
  <c r="J27" i="11"/>
  <c r="K16" i="11"/>
  <c r="K22" i="11"/>
  <c r="J29" i="11"/>
  <c r="K11" i="11"/>
  <c r="J14" i="11"/>
  <c r="K19" i="11"/>
  <c r="J22" i="11"/>
  <c r="K27" i="11"/>
  <c r="K12" i="11"/>
  <c r="L12" i="11" s="1"/>
  <c r="J15" i="11"/>
  <c r="K20" i="11"/>
  <c r="J23" i="11"/>
  <c r="K28" i="11"/>
  <c r="L28" i="11" s="1"/>
  <c r="J10" i="11"/>
  <c r="K15" i="11"/>
  <c r="J18" i="11"/>
  <c r="K23" i="11"/>
  <c r="E16" i="4"/>
  <c r="J16" i="4" s="1"/>
  <c r="E24" i="4"/>
  <c r="K24" i="4" s="1"/>
  <c r="E15" i="4"/>
  <c r="J15" i="4" s="1"/>
  <c r="E10" i="4"/>
  <c r="J10" i="4" s="1"/>
  <c r="E11" i="4"/>
  <c r="J11" i="4" s="1"/>
  <c r="E23" i="4"/>
  <c r="K23" i="4" s="1"/>
  <c r="E18" i="4"/>
  <c r="K18" i="4" s="1"/>
  <c r="E26" i="4"/>
  <c r="J26" i="4" s="1"/>
  <c r="E19" i="4"/>
  <c r="J19" i="4" s="1"/>
  <c r="E27" i="4"/>
  <c r="K27" i="4" s="1"/>
  <c r="K22" i="4"/>
  <c r="E17" i="4"/>
  <c r="K17" i="4" s="1"/>
  <c r="E25" i="4"/>
  <c r="E12" i="4"/>
  <c r="K12" i="4" s="1"/>
  <c r="E20" i="4"/>
  <c r="K20" i="4" s="1"/>
  <c r="E28" i="4"/>
  <c r="K28" i="4" s="1"/>
  <c r="E13" i="4"/>
  <c r="K13" i="4" s="1"/>
  <c r="E21" i="4"/>
  <c r="K21" i="4" s="1"/>
  <c r="E29" i="4"/>
  <c r="K29" i="4" s="1"/>
  <c r="J22" i="4"/>
  <c r="E14" i="4"/>
  <c r="L11" i="10" l="1"/>
  <c r="L24" i="10"/>
  <c r="L14" i="9"/>
  <c r="L18" i="10"/>
  <c r="L12" i="10"/>
  <c r="L28" i="10"/>
  <c r="L10" i="10"/>
  <c r="K30" i="10"/>
  <c r="K31" i="10"/>
  <c r="L23" i="10"/>
  <c r="K32" i="10"/>
  <c r="K33" i="10"/>
  <c r="L20" i="10"/>
  <c r="L26" i="10"/>
  <c r="L15" i="10"/>
  <c r="J33" i="10"/>
  <c r="J31" i="10"/>
  <c r="J30" i="10"/>
  <c r="L21" i="10"/>
  <c r="J32" i="10"/>
  <c r="L18" i="9"/>
  <c r="L13" i="9"/>
  <c r="L16" i="9"/>
  <c r="L19" i="9"/>
  <c r="L24" i="9"/>
  <c r="L22" i="9"/>
  <c r="L23" i="9"/>
  <c r="L15" i="9"/>
  <c r="L29" i="9"/>
  <c r="L26" i="9"/>
  <c r="L21" i="9"/>
  <c r="L25" i="9"/>
  <c r="L28" i="9"/>
  <c r="L17" i="9"/>
  <c r="L20" i="9"/>
  <c r="K33" i="9"/>
  <c r="K32" i="9"/>
  <c r="K31" i="9"/>
  <c r="L10" i="9"/>
  <c r="K30" i="9"/>
  <c r="J30" i="9"/>
  <c r="L12" i="9"/>
  <c r="J31" i="9"/>
  <c r="J32" i="9"/>
  <c r="J33" i="9"/>
  <c r="L11" i="11"/>
  <c r="L16" i="11"/>
  <c r="L24" i="11"/>
  <c r="L18" i="11"/>
  <c r="L19" i="11"/>
  <c r="L21" i="11"/>
  <c r="L29" i="11"/>
  <c r="L27" i="11"/>
  <c r="L10" i="11"/>
  <c r="L14" i="11"/>
  <c r="L13" i="11"/>
  <c r="L25" i="11"/>
  <c r="L17" i="11"/>
  <c r="J32" i="11"/>
  <c r="K31" i="11"/>
  <c r="K32" i="11"/>
  <c r="L20" i="11"/>
  <c r="K33" i="11"/>
  <c r="L22" i="11"/>
  <c r="J33" i="11"/>
  <c r="L23" i="11"/>
  <c r="L15" i="11"/>
  <c r="K30" i="11"/>
  <c r="J31" i="11"/>
  <c r="J30" i="11"/>
  <c r="K16" i="4"/>
  <c r="L16" i="4" s="1"/>
  <c r="J24" i="4"/>
  <c r="L24" i="4" s="1"/>
  <c r="K19" i="4"/>
  <c r="L19" i="4" s="1"/>
  <c r="K10" i="4"/>
  <c r="K15" i="4"/>
  <c r="L15" i="4" s="1"/>
  <c r="J27" i="4"/>
  <c r="L27" i="4" s="1"/>
  <c r="K11" i="4"/>
  <c r="L11" i="4" s="1"/>
  <c r="J23" i="4"/>
  <c r="L23" i="4" s="1"/>
  <c r="K26" i="4"/>
  <c r="L26" i="4" s="1"/>
  <c r="J20" i="4"/>
  <c r="J18" i="4"/>
  <c r="L18" i="4" s="1"/>
  <c r="J28" i="4"/>
  <c r="L28" i="4" s="1"/>
  <c r="J13" i="4"/>
  <c r="L13" i="4" s="1"/>
  <c r="J12" i="4"/>
  <c r="L12" i="4" s="1"/>
  <c r="J17" i="4"/>
  <c r="L17" i="4" s="1"/>
  <c r="J29" i="4"/>
  <c r="L29" i="4" s="1"/>
  <c r="J21" i="4"/>
  <c r="L21" i="4" s="1"/>
  <c r="J25" i="4"/>
  <c r="K25" i="4"/>
  <c r="J14" i="4"/>
  <c r="K14" i="4"/>
  <c r="L22" i="4"/>
  <c r="L10" i="4" l="1"/>
  <c r="K30" i="4"/>
  <c r="L20" i="4"/>
  <c r="J32" i="4"/>
  <c r="J30" i="4"/>
  <c r="J35" i="10"/>
  <c r="K35" i="10"/>
  <c r="J34" i="10"/>
  <c r="J36" i="10" s="1"/>
  <c r="J37" i="10" s="1"/>
  <c r="L31" i="10"/>
  <c r="L30" i="10"/>
  <c r="L33" i="10"/>
  <c r="L32" i="10"/>
  <c r="K34" i="10"/>
  <c r="K35" i="9"/>
  <c r="J34" i="9"/>
  <c r="K34" i="9"/>
  <c r="L32" i="9"/>
  <c r="L33" i="9"/>
  <c r="L31" i="9"/>
  <c r="L30" i="9"/>
  <c r="J34" i="11"/>
  <c r="L30" i="11"/>
  <c r="K35" i="11"/>
  <c r="K34" i="11"/>
  <c r="L31" i="11"/>
  <c r="J35" i="11"/>
  <c r="L33" i="11"/>
  <c r="L32" i="11"/>
  <c r="K33" i="4"/>
  <c r="K32" i="4"/>
  <c r="L25" i="4"/>
  <c r="L32" i="4" s="1"/>
  <c r="J33" i="4"/>
  <c r="O15" i="4"/>
  <c r="J31" i="4"/>
  <c r="L14" i="4"/>
  <c r="O6" i="4"/>
  <c r="K31" i="4"/>
  <c r="L30" i="4" l="1"/>
  <c r="L34" i="4" s="1"/>
  <c r="K36" i="10"/>
  <c r="K37" i="10" s="1"/>
  <c r="L35" i="9"/>
  <c r="K36" i="9"/>
  <c r="K37" i="9" s="1"/>
  <c r="L34" i="10"/>
  <c r="L35" i="10"/>
  <c r="J36" i="9"/>
  <c r="J37" i="9" s="1"/>
  <c r="L34" i="9"/>
  <c r="L34" i="11"/>
  <c r="J36" i="11"/>
  <c r="J37" i="11" s="1"/>
  <c r="K36" i="11"/>
  <c r="K37" i="11" s="1"/>
  <c r="L35" i="11"/>
  <c r="L33" i="4"/>
  <c r="K35" i="4"/>
  <c r="J35" i="4"/>
  <c r="J34" i="4"/>
  <c r="K34" i="4"/>
  <c r="L31" i="4"/>
  <c r="L36" i="9" l="1"/>
  <c r="L37" i="9" s="1"/>
  <c r="L36" i="10"/>
  <c r="L37" i="10" s="1"/>
  <c r="L36" i="11"/>
  <c r="L37" i="11" s="1"/>
  <c r="L35" i="4"/>
  <c r="L36" i="4" s="1"/>
  <c r="L37" i="4" s="1"/>
  <c r="K36" i="4"/>
  <c r="K37" i="4" s="1"/>
  <c r="J36" i="4"/>
  <c r="J37" i="4" s="1"/>
</calcChain>
</file>

<file path=xl/sharedStrings.xml><?xml version="1.0" encoding="utf-8"?>
<sst xmlns="http://schemas.openxmlformats.org/spreadsheetml/2006/main" count="158" uniqueCount="43">
  <si>
    <t>A</t>
    <phoneticPr fontId="2"/>
  </si>
  <si>
    <r>
      <rPr>
        <i/>
        <sz val="10"/>
        <rFont val="Times New Roman"/>
        <family val="1"/>
      </rPr>
      <t>t</t>
    </r>
    <r>
      <rPr>
        <sz val="10"/>
        <rFont val="ＭＳ Ｐ明朝"/>
        <family val="1"/>
        <charset val="128"/>
      </rPr>
      <t>値</t>
    </r>
    <rPh sb="1" eb="2">
      <t>チ</t>
    </rPh>
    <phoneticPr fontId="2"/>
  </si>
  <si>
    <t>X</t>
    <phoneticPr fontId="2"/>
  </si>
  <si>
    <r>
      <t>2</t>
    </r>
    <r>
      <rPr>
        <sz val="10"/>
        <rFont val="ＭＳ Ｐ明朝"/>
        <family val="1"/>
        <charset val="128"/>
      </rPr>
      <t>群共通の平均</t>
    </r>
    <r>
      <rPr>
        <sz val="10"/>
        <rFont val="Times New Roman"/>
        <family val="1"/>
      </rPr>
      <t>=</t>
    </r>
    <rPh sb="1" eb="2">
      <t>グン</t>
    </rPh>
    <rPh sb="2" eb="4">
      <t>キョウツウ</t>
    </rPh>
    <rPh sb="5" eb="7">
      <t>ヘイキン</t>
    </rPh>
    <phoneticPr fontId="2"/>
  </si>
  <si>
    <r>
      <rPr>
        <sz val="10"/>
        <rFont val="ＭＳ Ｐ明朝"/>
        <family val="1"/>
        <charset val="128"/>
      </rPr>
      <t>正規</t>
    </r>
  </si>
  <si>
    <r>
      <rPr>
        <sz val="10"/>
        <rFont val="ＭＳ Ｐ明朝"/>
        <family val="1"/>
        <charset val="128"/>
      </rPr>
      <t>前値</t>
    </r>
    <rPh sb="0" eb="2">
      <t>ゼンチ</t>
    </rPh>
    <phoneticPr fontId="2"/>
  </si>
  <si>
    <t>No</t>
    <phoneticPr fontId="2"/>
  </si>
  <si>
    <t>i</t>
    <phoneticPr fontId="2"/>
  </si>
  <si>
    <t>j</t>
    <phoneticPr fontId="2"/>
  </si>
  <si>
    <r>
      <rPr>
        <sz val="10"/>
        <rFont val="ＭＳ Ｐ明朝"/>
        <family val="1"/>
        <charset val="128"/>
      </rPr>
      <t>相関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r</t>
    </r>
    <r>
      <rPr>
        <sz val="10"/>
        <rFont val="Times New Roman"/>
        <family val="1"/>
      </rPr>
      <t xml:space="preserve"> =</t>
    </r>
    <rPh sb="0" eb="2">
      <t>ソウカン</t>
    </rPh>
    <phoneticPr fontId="2"/>
  </si>
  <si>
    <r>
      <rPr>
        <sz val="10"/>
        <rFont val="ＭＳ Ｐ明朝"/>
        <family val="1"/>
        <charset val="128"/>
      </rPr>
      <t>個体内の乱数</t>
    </r>
    <rPh sb="0" eb="2">
      <t>コタイ</t>
    </rPh>
    <rPh sb="2" eb="3">
      <t>ナイ</t>
    </rPh>
    <rPh sb="4" eb="6">
      <t>ランスウ</t>
    </rPh>
    <phoneticPr fontId="2"/>
  </si>
  <si>
    <r>
      <rPr>
        <sz val="10"/>
        <rFont val="ＭＳ Ｐ明朝"/>
        <family val="1"/>
        <charset val="128"/>
      </rPr>
      <t>個体間</t>
    </r>
    <rPh sb="0" eb="3">
      <t>コタイカン</t>
    </rPh>
    <phoneticPr fontId="2"/>
  </si>
  <si>
    <r>
      <rPr>
        <sz val="10"/>
        <rFont val="ＭＳ Ｐ明朝"/>
        <family val="1"/>
        <charset val="128"/>
      </rPr>
      <t>後値</t>
    </r>
    <rPh sb="0" eb="2">
      <t>ゴチ</t>
    </rPh>
    <phoneticPr fontId="2"/>
  </si>
  <si>
    <r>
      <rPr>
        <sz val="10"/>
        <rFont val="ＭＳ Ｐ明朝"/>
        <family val="1"/>
        <charset val="128"/>
      </rPr>
      <t>個体間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分散</t>
    </r>
    <r>
      <rPr>
        <sz val="10"/>
        <rFont val="Times New Roman"/>
        <family val="1"/>
      </rPr>
      <t>=</t>
    </r>
    <rPh sb="0" eb="3">
      <t>コタイカン</t>
    </rPh>
    <rPh sb="4" eb="6">
      <t>ブンサン</t>
    </rPh>
    <phoneticPr fontId="2"/>
  </si>
  <si>
    <t>SD</t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</si>
  <si>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   </t>
    </r>
    <r>
      <rPr>
        <i/>
        <sz val="10"/>
        <rFont val="Times New Roman"/>
        <family val="1"/>
      </rPr>
      <t>σ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</si>
  <si>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個体内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分散</t>
    </r>
    <r>
      <rPr>
        <sz val="10"/>
        <rFont val="Times New Roman"/>
        <family val="1"/>
      </rPr>
      <t>=</t>
    </r>
    <phoneticPr fontId="2"/>
  </si>
  <si>
    <r>
      <rPr>
        <sz val="10"/>
        <rFont val="ＭＳ Ｐ明朝"/>
        <family val="1"/>
        <charset val="128"/>
      </rPr>
      <t>差</t>
    </r>
    <rPh sb="0" eb="1">
      <t>サ</t>
    </rPh>
    <phoneticPr fontId="2"/>
  </si>
  <si>
    <r>
      <t>A</t>
    </r>
    <r>
      <rPr>
        <vertAlign val="subscript"/>
        <sz val="10"/>
        <rFont val="Times New Roman"/>
        <family val="1"/>
      </rPr>
      <t>1</t>
    </r>
    <r>
      <rPr>
        <sz val="10"/>
        <rFont val="ＭＳ Ｐ明朝"/>
        <family val="1"/>
        <charset val="128"/>
      </rPr>
      <t>群効果</t>
    </r>
    <rPh sb="2" eb="3">
      <t>グン</t>
    </rPh>
    <rPh sb="3" eb="5">
      <t>コウカ</t>
    </rPh>
    <phoneticPr fontId="2"/>
  </si>
  <si>
    <r>
      <t>A</t>
    </r>
    <r>
      <rPr>
        <vertAlign val="subscript"/>
        <sz val="10"/>
        <rFont val="Times New Roman"/>
        <family val="1"/>
      </rPr>
      <t>2</t>
    </r>
    <r>
      <rPr>
        <sz val="10"/>
        <rFont val="ＭＳ Ｐ明朝"/>
        <family val="1"/>
        <charset val="128"/>
      </rPr>
      <t>群効果</t>
    </r>
    <rPh sb="2" eb="3">
      <t>グン</t>
    </rPh>
    <rPh sb="3" eb="5">
      <t>コウカ</t>
    </rPh>
    <phoneticPr fontId="2"/>
  </si>
  <si>
    <t>NS</t>
    <phoneticPr fontId="2"/>
  </si>
  <si>
    <t>*</t>
    <phoneticPr fontId="2"/>
  </si>
  <si>
    <r>
      <rPr>
        <sz val="10"/>
        <rFont val="ＭＳ Ｐ明朝"/>
        <family val="1"/>
        <charset val="128"/>
      </rPr>
      <t>差の</t>
    </r>
    <r>
      <rPr>
        <i/>
        <sz val="10"/>
        <rFont val="Times New Roman"/>
        <family val="1"/>
      </rPr>
      <t>SE</t>
    </r>
    <rPh sb="0" eb="1">
      <t>サ</t>
    </rPh>
    <phoneticPr fontId="2"/>
  </si>
  <si>
    <t>個体間</t>
    <rPh sb="0" eb="3">
      <t>コタイカン</t>
    </rPh>
    <phoneticPr fontId="2"/>
  </si>
  <si>
    <r>
      <rPr>
        <sz val="10"/>
        <rFont val="ＭＳ 明朝"/>
        <family val="1"/>
        <charset val="128"/>
      </rPr>
      <t>乱数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0</t>
    </r>
    <rPh sb="0" eb="2">
      <t>ランスウ</t>
    </rPh>
    <phoneticPr fontId="2"/>
  </si>
  <si>
    <t>XY</t>
    <phoneticPr fontId="2"/>
  </si>
  <si>
    <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1</t>
    </r>
    <phoneticPr fontId="2"/>
  </si>
  <si>
    <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2</t>
    </r>
    <phoneticPr fontId="2"/>
  </si>
  <si>
    <r>
      <t>Y</t>
    </r>
    <r>
      <rPr>
        <sz val="11"/>
        <color theme="1"/>
        <rFont val="ＭＳ Ｐ明朝"/>
        <family val="2"/>
        <charset val="128"/>
      </rPr>
      <t/>
    </r>
    <phoneticPr fontId="2"/>
  </si>
  <si>
    <r>
      <t>D</t>
    </r>
    <r>
      <rPr>
        <sz val="11"/>
        <color theme="1"/>
        <rFont val="ＭＳ Ｐ明朝"/>
        <family val="2"/>
        <charset val="128"/>
      </rPr>
      <t/>
    </r>
    <phoneticPr fontId="2"/>
  </si>
  <si>
    <r>
      <t>A</t>
    </r>
    <r>
      <rPr>
        <vertAlign val="subscript"/>
        <sz val="10"/>
        <rFont val="Times New Roman"/>
        <family val="1"/>
      </rPr>
      <t>1</t>
    </r>
    <phoneticPr fontId="2"/>
  </si>
  <si>
    <r>
      <t>A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</si>
  <si>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Ph sb="0" eb="2">
      <t>ヘイキン</t>
    </rPh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</si>
  <si>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   </t>
    </r>
    <r>
      <rPr>
        <i/>
        <sz val="10"/>
        <rFont val="Times New Roman"/>
        <family val="1"/>
      </rPr>
      <t>σ^</t>
    </r>
    <r>
      <rPr>
        <vertAlign val="subscript"/>
        <sz val="10"/>
        <rFont val="Times New Roman"/>
        <family val="1"/>
      </rPr>
      <t>1</t>
    </r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</si>
  <si>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</si>
  <si>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平均の差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-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</t>
    </r>
    <rPh sb="0" eb="2">
      <t>ヘイキン</t>
    </rPh>
    <rPh sb="3" eb="4">
      <t>サ</t>
    </rPh>
    <phoneticPr fontId="2"/>
  </si>
  <si>
    <r>
      <rPr>
        <sz val="10"/>
        <rFont val="ＭＳ Ｐ明朝"/>
        <family val="1"/>
        <charset val="128"/>
      </rPr>
      <t>両側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p</t>
    </r>
    <r>
      <rPr>
        <sz val="10"/>
        <rFont val="ＭＳ Ｐ明朝"/>
        <family val="1"/>
        <charset val="128"/>
      </rPr>
      <t>値</t>
    </r>
    <rPh sb="0" eb="2">
      <t>リョウガワ</t>
    </rPh>
    <rPh sb="4" eb="5">
      <t>チ</t>
    </rPh>
    <phoneticPr fontId="2"/>
  </si>
  <si>
    <r>
      <rPr>
        <sz val="10"/>
        <rFont val="ＭＳ Ｐ明朝"/>
        <family val="1"/>
        <charset val="128"/>
      </rPr>
      <t>表</t>
    </r>
    <r>
      <rPr>
        <sz val="10"/>
        <rFont val="Times New Roman"/>
        <family val="1"/>
      </rPr>
      <t>9.5</t>
    </r>
    <rPh sb="0" eb="1">
      <t>ヒョウ</t>
    </rPh>
    <phoneticPr fontId="2"/>
  </si>
  <si>
    <t>表9.6</t>
    <rPh sb="0" eb="1">
      <t>ヒョウ</t>
    </rPh>
    <phoneticPr fontId="2"/>
  </si>
  <si>
    <t>表9.7</t>
    <rPh sb="0" eb="1">
      <t>ヒョウ</t>
    </rPh>
    <phoneticPr fontId="2"/>
  </si>
  <si>
    <r>
      <rPr>
        <sz val="10"/>
        <rFont val="ＭＳ Ｐ明朝"/>
        <family val="1"/>
        <charset val="128"/>
      </rPr>
      <t>表</t>
    </r>
    <r>
      <rPr>
        <sz val="10"/>
        <rFont val="Times New Roman"/>
        <family val="1"/>
      </rPr>
      <t xml:space="preserve">9.5 </t>
    </r>
    <r>
      <rPr>
        <sz val="10"/>
        <rFont val="ＭＳ Ｐ明朝"/>
        <family val="1"/>
        <charset val="128"/>
      </rPr>
      <t>乱数発生</t>
    </r>
    <rPh sb="0" eb="1">
      <t>ヒョウ</t>
    </rPh>
    <rPh sb="5" eb="7">
      <t>ランスウ</t>
    </rPh>
    <rPh sb="7" eb="9">
      <t>ハッセイ</t>
    </rPh>
    <phoneticPr fontId="2"/>
  </si>
  <si>
    <t>シフト ＋ F9</t>
    <phoneticPr fontId="2"/>
  </si>
  <si>
    <r>
      <rPr>
        <sz val="10"/>
        <rFont val="ＭＳ Ｐ明朝"/>
        <family val="1"/>
        <charset val="128"/>
      </rPr>
      <t>平均の差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</t>
    </r>
    <r>
      <rPr>
        <sz val="10"/>
        <rFont val="Symbol"/>
        <family val="1"/>
        <charset val="2"/>
      </rPr>
      <t>-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</t>
    </r>
    <rPh sb="0" eb="2">
      <t>ヘイキン</t>
    </rPh>
    <rPh sb="3" eb="4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</si>
</sst>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 "/>
    <numFmt numFmtId="177" formatCode="0.00_ "/>
    <numFmt numFmtId="178" formatCode="0.0_ "/>
    <numFmt numFmtId="179" formatCode="0_ 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5" fillId="0" borderId="2" xfId="0" applyFont="1" applyBorder="1">
      <alignment vertical="center"/>
    </xf>
    <xf numFmtId="177" fontId="5" fillId="0" borderId="2" xfId="0" applyNumberFormat="1" applyFont="1" applyBorder="1">
      <alignment vertical="center"/>
    </xf>
    <xf numFmtId="179" fontId="5" fillId="0" borderId="2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178" fontId="5" fillId="0" borderId="2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179" fontId="5" fillId="0" borderId="2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9" fillId="2" borderId="4" xfId="0" applyNumberFormat="1" applyFont="1" applyFill="1" applyBorder="1">
      <alignment vertical="center"/>
    </xf>
    <xf numFmtId="177" fontId="9" fillId="2" borderId="6" xfId="0" applyNumberFormat="1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10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178" fontId="9" fillId="0" borderId="4" xfId="0" applyNumberFormat="1" applyFont="1" applyBorder="1" applyAlignment="1">
      <alignment horizontal="right" vertical="center"/>
    </xf>
    <xf numFmtId="178" fontId="10" fillId="0" borderId="6" xfId="0" applyNumberFormat="1" applyFont="1" applyBorder="1" applyAlignment="1">
      <alignment horizontal="right" vertical="center"/>
    </xf>
    <xf numFmtId="176" fontId="9" fillId="2" borderId="2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効果!$J$8:$K$8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効果!$J$10:$K$10</c:f>
              <c:numCache>
                <c:formatCode>0_ </c:formatCode>
                <c:ptCount val="2"/>
                <c:pt idx="0">
                  <c:v>149</c:v>
                </c:pt>
                <c:pt idx="1">
                  <c:v>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09-4D98-9F55-F779C91B8119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効果!$J$8:$K$8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効果!$J$11:$K$11</c:f>
              <c:numCache>
                <c:formatCode>0_ </c:formatCode>
                <c:ptCount val="2"/>
                <c:pt idx="0">
                  <c:v>148</c:v>
                </c:pt>
                <c:pt idx="1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09-4D98-9F55-F779C91B8119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効果!$J$12:$K$12</c:f>
              <c:numCache>
                <c:formatCode>0_ </c:formatCode>
                <c:ptCount val="2"/>
                <c:pt idx="0">
                  <c:v>165</c:v>
                </c:pt>
                <c:pt idx="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09-4D98-9F55-F779C91B8119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C209-4D98-9F55-F779C91B8119}"/>
              </c:ext>
            </c:extLst>
          </c:dPt>
          <c:val>
            <c:numRef>
              <c:f>効果!$J$13:$K$13</c:f>
              <c:numCache>
                <c:formatCode>0_ </c:formatCode>
                <c:ptCount val="2"/>
                <c:pt idx="0">
                  <c:v>149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09-4D98-9F55-F779C91B8119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効果!$J$14:$K$14</c:f>
              <c:numCache>
                <c:formatCode>0_ </c:formatCode>
                <c:ptCount val="2"/>
                <c:pt idx="0">
                  <c:v>164</c:v>
                </c:pt>
                <c:pt idx="1">
                  <c:v>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09-4D98-9F55-F779C91B8119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効果!$J$15:$K$15</c:f>
              <c:numCache>
                <c:formatCode>0_ </c:formatCode>
                <c:ptCount val="2"/>
                <c:pt idx="0">
                  <c:v>146</c:v>
                </c:pt>
                <c:pt idx="1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09-4D98-9F55-F779C91B8119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効果!$J$16:$K$16</c:f>
              <c:numCache>
                <c:formatCode>0_ </c:formatCode>
                <c:ptCount val="2"/>
                <c:pt idx="0">
                  <c:v>145</c:v>
                </c:pt>
                <c:pt idx="1">
                  <c:v>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209-4D98-9F55-F779C91B8119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効果!$J$17:$K$17</c:f>
              <c:numCache>
                <c:formatCode>0_ </c:formatCode>
                <c:ptCount val="2"/>
                <c:pt idx="0">
                  <c:v>166</c:v>
                </c:pt>
                <c:pt idx="1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209-4D98-9F55-F779C91B8119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効果!$J$18:$K$18</c:f>
              <c:numCache>
                <c:formatCode>0_ </c:formatCode>
                <c:ptCount val="2"/>
                <c:pt idx="0">
                  <c:v>150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209-4D98-9F55-F779C91B8119}"/>
            </c:ext>
          </c:extLst>
        </c:ser>
        <c:ser>
          <c:idx val="9"/>
          <c:order val="9"/>
          <c:tx>
            <c:v>10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効果!$J$19:$K$19</c:f>
              <c:numCache>
                <c:formatCode>0_ </c:formatCode>
                <c:ptCount val="2"/>
                <c:pt idx="0">
                  <c:v>150</c:v>
                </c:pt>
                <c:pt idx="1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209-4D98-9F55-F779C91B8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73650457886482"/>
          <c:y val="6.6666666666666666E-2"/>
          <c:w val="0.7318441799115164"/>
          <c:h val="0.78734295713035873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効果!$J$8:$K$8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効果!$J$20:$K$20</c:f>
              <c:numCache>
                <c:formatCode>0_ </c:formatCode>
                <c:ptCount val="2"/>
                <c:pt idx="0">
                  <c:v>154</c:v>
                </c:pt>
                <c:pt idx="1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09-4D98-9F55-F779C91B8119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効果!$J$8:$K$8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効果!$J$21:$K$21</c:f>
              <c:numCache>
                <c:formatCode>0_ </c:formatCode>
                <c:ptCount val="2"/>
                <c:pt idx="0">
                  <c:v>176</c:v>
                </c:pt>
                <c:pt idx="1">
                  <c:v>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09-4D98-9F55-F779C91B8119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効果!$J$22:$K$22</c:f>
              <c:numCache>
                <c:formatCode>0_ </c:formatCode>
                <c:ptCount val="2"/>
                <c:pt idx="0">
                  <c:v>155</c:v>
                </c:pt>
                <c:pt idx="1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09-4D98-9F55-F779C91B8119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diamond"/>
              <c:size val="5"/>
              <c:spPr>
                <a:noFill/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C209-4D98-9F55-F779C91B8119}"/>
              </c:ext>
            </c:extLst>
          </c:dPt>
          <c:val>
            <c:numRef>
              <c:f>効果!$J$23:$K$23</c:f>
              <c:numCache>
                <c:formatCode>0_ </c:formatCode>
                <c:ptCount val="2"/>
                <c:pt idx="0">
                  <c:v>152</c:v>
                </c:pt>
                <c:pt idx="1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09-4D98-9F55-F779C91B8119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効果!$J$24:$K$24</c:f>
              <c:numCache>
                <c:formatCode>0_ </c:formatCode>
                <c:ptCount val="2"/>
                <c:pt idx="0">
                  <c:v>170</c:v>
                </c:pt>
                <c:pt idx="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09-4D98-9F55-F779C91B8119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効果!$J$25:$K$25</c:f>
              <c:numCache>
                <c:formatCode>0_ </c:formatCode>
                <c:ptCount val="2"/>
                <c:pt idx="0">
                  <c:v>145</c:v>
                </c:pt>
                <c:pt idx="1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09-4D98-9F55-F779C91B8119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効果!$J$26:$K$26</c:f>
              <c:numCache>
                <c:formatCode>0_ </c:formatCode>
                <c:ptCount val="2"/>
                <c:pt idx="0">
                  <c:v>156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209-4D98-9F55-F779C91B8119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効果!$J$27:$K$27</c:f>
              <c:numCache>
                <c:formatCode>0_ </c:formatCode>
                <c:ptCount val="2"/>
                <c:pt idx="0">
                  <c:v>157</c:v>
                </c:pt>
                <c:pt idx="1">
                  <c:v>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209-4D98-9F55-F779C91B8119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効果!$J$28:$K$28</c:f>
              <c:numCache>
                <c:formatCode>0_ </c:formatCode>
                <c:ptCount val="2"/>
                <c:pt idx="0">
                  <c:v>154</c:v>
                </c:pt>
                <c:pt idx="1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209-4D98-9F55-F779C91B8119}"/>
            </c:ext>
          </c:extLst>
        </c:ser>
        <c:ser>
          <c:idx val="9"/>
          <c:order val="9"/>
          <c:tx>
            <c:v>10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効果!$J$29:$K$29</c:f>
              <c:numCache>
                <c:formatCode>0_ </c:formatCode>
                <c:ptCount val="2"/>
                <c:pt idx="0">
                  <c:v>180</c:v>
                </c:pt>
                <c:pt idx="1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209-4D98-9F55-F779C91B8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73650457886482"/>
          <c:y val="6.6666666666666666E-2"/>
          <c:w val="0.7318441799115164"/>
          <c:h val="0.78734295713035873"/>
        </c:manualLayout>
      </c:layout>
      <c:lineChart>
        <c:grouping val="standard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効果!$J$8:$K$8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効果!$J$30:$K$30</c:f>
              <c:numCache>
                <c:formatCode>0.0_ </c:formatCode>
                <c:ptCount val="2"/>
                <c:pt idx="0">
                  <c:v>153.19999999999999</c:v>
                </c:pt>
                <c:pt idx="1">
                  <c:v>162.1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09-4D98-9F55-F779C91B8119}"/>
            </c:ext>
          </c:extLst>
        </c:ser>
        <c:ser>
          <c:idx val="1"/>
          <c:order val="1"/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効果!$J$8:$K$8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効果!$J$32:$K$32</c:f>
              <c:numCache>
                <c:formatCode>0.0_ </c:formatCode>
                <c:ptCount val="2"/>
                <c:pt idx="0">
                  <c:v>159.9</c:v>
                </c:pt>
                <c:pt idx="1">
                  <c:v>151.19999999999999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09-4D98-9F55-F779C91B8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3175</xdr:colOff>
      <xdr:row>6</xdr:row>
      <xdr:rowOff>6350</xdr:rowOff>
    </xdr:from>
    <xdr:to>
      <xdr:col>15</xdr:col>
      <xdr:colOff>419100</xdr:colOff>
      <xdr:row>14</xdr:row>
      <xdr:rowOff>7938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30CCF112-F5D2-4119-8FA0-12EC137EE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142875</xdr:colOff>
      <xdr:row>15</xdr:row>
      <xdr:rowOff>25400</xdr:rowOff>
    </xdr:from>
    <xdr:to>
      <xdr:col>15</xdr:col>
      <xdr:colOff>400050</xdr:colOff>
      <xdr:row>23</xdr:row>
      <xdr:rowOff>111125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74D9B03B-46BF-4AC4-BE23-0112CDC930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22225</xdr:colOff>
      <xdr:row>25</xdr:row>
      <xdr:rowOff>38100</xdr:rowOff>
    </xdr:from>
    <xdr:to>
      <xdr:col>15</xdr:col>
      <xdr:colOff>425450</xdr:colOff>
      <xdr:row>33</xdr:row>
      <xdr:rowOff>139700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F6D7266-9FF0-41D1-8D65-0ED7C0F77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488950</xdr:colOff>
      <xdr:row>9</xdr:row>
      <xdr:rowOff>6350</xdr:rowOff>
    </xdr:from>
    <xdr:to>
      <xdr:col>15</xdr:col>
      <xdr:colOff>431800</xdr:colOff>
      <xdr:row>41</xdr:row>
      <xdr:rowOff>12700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396D387F-DEF3-4130-BA06-457120BC9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4050" y="1492250"/>
          <a:ext cx="1466850" cy="528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6350</xdr:colOff>
      <xdr:row>9</xdr:row>
      <xdr:rowOff>6350</xdr:rowOff>
    </xdr:from>
    <xdr:to>
      <xdr:col>16</xdr:col>
      <xdr:colOff>12700</xdr:colOff>
      <xdr:row>41</xdr:row>
      <xdr:rowOff>12700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6A12353F-9E5C-454E-8CC7-194A1AAFB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1492250"/>
          <a:ext cx="1466850" cy="528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520700</xdr:colOff>
      <xdr:row>9</xdr:row>
      <xdr:rowOff>12700</xdr:rowOff>
    </xdr:from>
    <xdr:to>
      <xdr:col>16</xdr:col>
      <xdr:colOff>0</xdr:colOff>
      <xdr:row>41</xdr:row>
      <xdr:rowOff>19050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B02E0EC-EABF-4185-A42E-03F86EB3D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1498600"/>
          <a:ext cx="1466850" cy="528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6D5DD-3D07-4F5B-96CC-28E0C743A7C8}">
  <dimension ref="B2:O37"/>
  <sheetViews>
    <sheetView tabSelected="1" zoomScaleNormal="100" workbookViewId="0"/>
  </sheetViews>
  <sheetFormatPr defaultColWidth="8.7265625" defaultRowHeight="13" x14ac:dyDescent="0.2"/>
  <cols>
    <col min="1" max="1" width="4.7265625" style="1" customWidth="1"/>
    <col min="2" max="3" width="3.36328125" style="1" customWidth="1"/>
    <col min="4" max="4" width="8.1796875" style="1" customWidth="1"/>
    <col min="5" max="5" width="7.7265625" style="1" customWidth="1"/>
    <col min="6" max="6" width="0.81640625" style="1" customWidth="1"/>
    <col min="7" max="8" width="6.36328125" style="1" customWidth="1"/>
    <col min="9" max="9" width="0.54296875" style="1" customWidth="1"/>
    <col min="10" max="11" width="7.7265625" style="1" customWidth="1"/>
    <col min="12" max="12" width="8" style="1" customWidth="1"/>
    <col min="13" max="13" width="2.08984375" style="1" customWidth="1"/>
    <col min="14" max="16" width="6.26953125" style="1" customWidth="1"/>
    <col min="17" max="17" width="5.7265625" style="1" customWidth="1"/>
    <col min="18" max="18" width="5.90625" style="1" customWidth="1"/>
    <col min="19" max="16384" width="8.7265625" style="1"/>
  </cols>
  <sheetData>
    <row r="2" spans="2:15" x14ac:dyDescent="0.2">
      <c r="C2" s="39" t="s">
        <v>40</v>
      </c>
      <c r="G2" s="40" t="s">
        <v>41</v>
      </c>
    </row>
    <row r="3" spans="2:15" ht="13" customHeight="1" thickBot="1" x14ac:dyDescent="0.25"/>
    <row r="4" spans="2:15" ht="13" customHeight="1" thickBot="1" x14ac:dyDescent="0.25">
      <c r="B4" s="13"/>
      <c r="C4" s="13"/>
      <c r="D4" s="14" t="s">
        <v>3</v>
      </c>
      <c r="E4" s="19">
        <v>155</v>
      </c>
      <c r="F4" s="13"/>
      <c r="G4" s="29" t="s">
        <v>14</v>
      </c>
      <c r="H4" s="13"/>
      <c r="I4" s="13"/>
      <c r="J4" s="8" t="s">
        <v>18</v>
      </c>
      <c r="K4" s="31">
        <v>0</v>
      </c>
    </row>
    <row r="5" spans="2:15" ht="13" customHeight="1" thickBot="1" x14ac:dyDescent="0.25">
      <c r="D5" s="8" t="s">
        <v>13</v>
      </c>
      <c r="E5" s="22">
        <v>50</v>
      </c>
      <c r="G5" s="24">
        <f>SQRT(E5)</f>
        <v>7.0710678118654755</v>
      </c>
      <c r="J5" s="8" t="s">
        <v>19</v>
      </c>
      <c r="K5" s="32">
        <v>0</v>
      </c>
    </row>
    <row r="6" spans="2:15" ht="13" customHeight="1" thickBot="1" x14ac:dyDescent="0.25">
      <c r="D6" s="8" t="s">
        <v>16</v>
      </c>
      <c r="E6" s="20">
        <v>50</v>
      </c>
      <c r="G6" s="25">
        <f>SQRT(E6)</f>
        <v>7.0710678118654755</v>
      </c>
      <c r="H6" s="5"/>
      <c r="N6" s="8" t="s">
        <v>9</v>
      </c>
      <c r="O6" s="1">
        <f ca="1">CORREL(J10:J19,K10:K19)</f>
        <v>-0.3885195379487405</v>
      </c>
    </row>
    <row r="7" spans="2:15" ht="13" customHeight="1" x14ac:dyDescent="0.2">
      <c r="B7" s="13"/>
      <c r="C7" s="13"/>
      <c r="D7" s="41" t="s">
        <v>23</v>
      </c>
      <c r="E7" s="42"/>
      <c r="F7" s="11"/>
      <c r="G7" s="42" t="s">
        <v>10</v>
      </c>
      <c r="H7" s="42"/>
      <c r="I7" s="11"/>
      <c r="J7" s="23"/>
      <c r="K7" s="23"/>
      <c r="L7" s="13"/>
    </row>
    <row r="8" spans="2:15" ht="13" customHeight="1" x14ac:dyDescent="0.2">
      <c r="B8" s="11" t="s">
        <v>0</v>
      </c>
      <c r="C8" s="11" t="s">
        <v>6</v>
      </c>
      <c r="D8" s="11" t="s">
        <v>4</v>
      </c>
      <c r="E8" s="11" t="s">
        <v>11</v>
      </c>
      <c r="F8" s="11"/>
      <c r="G8" s="11" t="s">
        <v>4</v>
      </c>
      <c r="H8" s="11" t="s">
        <v>4</v>
      </c>
      <c r="I8" s="11"/>
      <c r="J8" s="11" t="s">
        <v>5</v>
      </c>
      <c r="K8" s="11" t="s">
        <v>12</v>
      </c>
      <c r="L8" s="11" t="s">
        <v>17</v>
      </c>
    </row>
    <row r="9" spans="2:15" ht="13" customHeight="1" x14ac:dyDescent="0.2">
      <c r="B9" s="10" t="s">
        <v>7</v>
      </c>
      <c r="C9" s="10" t="s">
        <v>8</v>
      </c>
      <c r="D9" s="35" t="s">
        <v>24</v>
      </c>
      <c r="E9" s="10" t="s">
        <v>25</v>
      </c>
      <c r="F9" s="21"/>
      <c r="G9" s="26" t="s">
        <v>26</v>
      </c>
      <c r="H9" s="26" t="s">
        <v>27</v>
      </c>
      <c r="I9" s="11"/>
      <c r="J9" s="10" t="s">
        <v>2</v>
      </c>
      <c r="K9" s="10" t="s">
        <v>28</v>
      </c>
      <c r="L9" s="10" t="s">
        <v>29</v>
      </c>
    </row>
    <row r="10" spans="2:15" ht="13" customHeight="1" x14ac:dyDescent="0.2">
      <c r="B10" s="12">
        <v>1</v>
      </c>
      <c r="C10" s="1">
        <v>1</v>
      </c>
      <c r="D10" s="2">
        <f ca="1">_xlfn.NORM.INV(RAND(),0,1)</f>
        <v>0.33037145349365199</v>
      </c>
      <c r="E10" s="4">
        <f ca="1">ROUND(($E$4+D10*$G$5),0)</f>
        <v>157</v>
      </c>
      <c r="F10" s="4"/>
      <c r="G10" s="2">
        <f ca="1">_xlfn.NORM.INV(RAND(),0,1)</f>
        <v>-6.2047311984047226E-2</v>
      </c>
      <c r="H10" s="2">
        <f ca="1">_xlfn.NORM.INV(RAND(),0,1)</f>
        <v>-0.61893133244813447</v>
      </c>
      <c r="I10" s="2"/>
      <c r="J10" s="4">
        <f ca="1">ROUND(E10+$G$6*G10,0)</f>
        <v>149</v>
      </c>
      <c r="K10" s="4">
        <f t="shared" ref="K10:K19" ca="1" si="0">ROUND(E10+$K$4+$G$6*H10,0)</f>
        <v>153</v>
      </c>
      <c r="L10" s="4">
        <f ca="1">K10-J10</f>
        <v>4</v>
      </c>
    </row>
    <row r="11" spans="2:15" ht="13" customHeight="1" x14ac:dyDescent="0.2">
      <c r="B11" s="12">
        <v>1</v>
      </c>
      <c r="C11" s="1">
        <v>2</v>
      </c>
      <c r="D11" s="2">
        <f t="shared" ref="D11:D29" ca="1" si="1">_xlfn.NORM.INV(RAND(),0,1)</f>
        <v>-0.28099767294559208</v>
      </c>
      <c r="E11" s="4">
        <f t="shared" ref="E11:E29" ca="1" si="2">ROUND(($E$4+D11*$G$5),0)</f>
        <v>153</v>
      </c>
      <c r="F11" s="4"/>
      <c r="G11" s="2">
        <f t="shared" ref="G11:H29" ca="1" si="3">_xlfn.NORM.INV(RAND(),0,1)</f>
        <v>-2.8890301210097857</v>
      </c>
      <c r="H11" s="2">
        <f t="shared" ca="1" si="3"/>
        <v>0.34003205259143077</v>
      </c>
      <c r="I11" s="2"/>
      <c r="J11" s="4">
        <f t="shared" ref="J11:J29" ca="1" si="4">ROUND(E11+$G$6*G11,0)</f>
        <v>148</v>
      </c>
      <c r="K11" s="4">
        <f t="shared" ca="1" si="0"/>
        <v>155</v>
      </c>
      <c r="L11" s="4">
        <f t="shared" ref="L11:L29" ca="1" si="5">K11-J11</f>
        <v>16</v>
      </c>
    </row>
    <row r="12" spans="2:15" ht="13" customHeight="1" x14ac:dyDescent="0.2">
      <c r="B12" s="12">
        <v>1</v>
      </c>
      <c r="C12" s="1">
        <v>3</v>
      </c>
      <c r="D12" s="2">
        <f t="shared" ca="1" si="1"/>
        <v>0.55518796524324043</v>
      </c>
      <c r="E12" s="4">
        <f t="shared" ca="1" si="2"/>
        <v>159</v>
      </c>
      <c r="F12" s="4"/>
      <c r="G12" s="2">
        <f t="shared" ca="1" si="3"/>
        <v>0.91770857648173521</v>
      </c>
      <c r="H12" s="2">
        <f t="shared" ca="1" si="3"/>
        <v>-1.8004857844483353</v>
      </c>
      <c r="I12" s="2"/>
      <c r="J12" s="4">
        <f t="shared" ca="1" si="4"/>
        <v>165</v>
      </c>
      <c r="K12" s="4">
        <f t="shared" ca="1" si="0"/>
        <v>160</v>
      </c>
      <c r="L12" s="4">
        <f t="shared" ca="1" si="5"/>
        <v>-2</v>
      </c>
    </row>
    <row r="13" spans="2:15" ht="13" customHeight="1" x14ac:dyDescent="0.2">
      <c r="B13" s="12">
        <v>1</v>
      </c>
      <c r="C13" s="1">
        <v>4</v>
      </c>
      <c r="D13" s="2">
        <f t="shared" ca="1" si="1"/>
        <v>0.3679440796609017</v>
      </c>
      <c r="E13" s="4">
        <f t="shared" ca="1" si="2"/>
        <v>158</v>
      </c>
      <c r="F13" s="4"/>
      <c r="G13" s="2">
        <f t="shared" ca="1" si="3"/>
        <v>-1.2620452284474126</v>
      </c>
      <c r="H13" s="2">
        <f t="shared" ca="1" si="3"/>
        <v>2.9088060980707247</v>
      </c>
      <c r="I13" s="2"/>
      <c r="J13" s="4">
        <f t="shared" ca="1" si="4"/>
        <v>149</v>
      </c>
      <c r="K13" s="4">
        <f t="shared" ca="1" si="0"/>
        <v>161</v>
      </c>
      <c r="L13" s="4">
        <f t="shared" ca="1" si="5"/>
        <v>5</v>
      </c>
    </row>
    <row r="14" spans="2:15" ht="13" customHeight="1" x14ac:dyDescent="0.2">
      <c r="B14" s="12">
        <v>1</v>
      </c>
      <c r="C14" s="1">
        <v>5</v>
      </c>
      <c r="D14" s="2">
        <f t="shared" ca="1" si="1"/>
        <v>0.56286452178788793</v>
      </c>
      <c r="E14" s="4">
        <f t="shared" ca="1" si="2"/>
        <v>159</v>
      </c>
      <c r="F14" s="4"/>
      <c r="G14" s="2">
        <f t="shared" ca="1" si="3"/>
        <v>0.74773175941029912</v>
      </c>
      <c r="H14" s="2">
        <f t="shared" ca="1" si="3"/>
        <v>2.1021908520947874E-3</v>
      </c>
      <c r="I14" s="2"/>
      <c r="J14" s="4">
        <f t="shared" ca="1" si="4"/>
        <v>164</v>
      </c>
      <c r="K14" s="4">
        <f t="shared" ca="1" si="0"/>
        <v>159</v>
      </c>
      <c r="L14" s="4">
        <f t="shared" ca="1" si="5"/>
        <v>-5</v>
      </c>
    </row>
    <row r="15" spans="2:15" ht="13" customHeight="1" x14ac:dyDescent="0.2">
      <c r="B15" s="12">
        <v>1</v>
      </c>
      <c r="C15" s="1">
        <v>6</v>
      </c>
      <c r="D15" s="2">
        <f t="shared" ca="1" si="1"/>
        <v>1.3428590072688935</v>
      </c>
      <c r="E15" s="4">
        <f t="shared" ca="1" si="2"/>
        <v>164</v>
      </c>
      <c r="F15" s="4"/>
      <c r="G15" s="2">
        <f t="shared" ca="1" si="3"/>
        <v>0.56929071672501019</v>
      </c>
      <c r="H15" s="2">
        <f t="shared" ca="1" si="3"/>
        <v>1.8117387256387474</v>
      </c>
      <c r="I15" s="2"/>
      <c r="J15" s="4">
        <f t="shared" ca="1" si="4"/>
        <v>146</v>
      </c>
      <c r="K15" s="4">
        <f t="shared" ca="1" si="0"/>
        <v>177</v>
      </c>
      <c r="L15" s="4">
        <f t="shared" ca="1" si="5"/>
        <v>10</v>
      </c>
      <c r="N15" s="8" t="s">
        <v>9</v>
      </c>
      <c r="O15" s="1">
        <f ca="1">CORREL(J20:J29,K20:K29)</f>
        <v>0.5993065977985681</v>
      </c>
    </row>
    <row r="16" spans="2:15" ht="13" customHeight="1" x14ac:dyDescent="0.2">
      <c r="B16" s="12">
        <v>1</v>
      </c>
      <c r="C16" s="1">
        <v>7</v>
      </c>
      <c r="D16" s="2">
        <f t="shared" ca="1" si="1"/>
        <v>0.35906132702780985</v>
      </c>
      <c r="E16" s="4">
        <f t="shared" ca="1" si="2"/>
        <v>158</v>
      </c>
      <c r="F16" s="4"/>
      <c r="G16" s="2">
        <f t="shared" ca="1" si="3"/>
        <v>-0.75391136076385146</v>
      </c>
      <c r="H16" s="2">
        <f t="shared" ca="1" si="3"/>
        <v>1.5351606804012263</v>
      </c>
      <c r="I16" s="2"/>
      <c r="J16" s="4">
        <f t="shared" ca="1" si="4"/>
        <v>145</v>
      </c>
      <c r="K16" s="4">
        <f t="shared" ca="1" si="0"/>
        <v>169</v>
      </c>
      <c r="L16" s="4">
        <f t="shared" ca="1" si="5"/>
        <v>9</v>
      </c>
    </row>
    <row r="17" spans="2:14" ht="13" customHeight="1" x14ac:dyDescent="0.2">
      <c r="B17" s="12">
        <v>1</v>
      </c>
      <c r="C17" s="1">
        <v>8</v>
      </c>
      <c r="D17" s="2">
        <f t="shared" ca="1" si="1"/>
        <v>1.845619148620433</v>
      </c>
      <c r="E17" s="4">
        <f t="shared" ca="1" si="2"/>
        <v>168</v>
      </c>
      <c r="F17" s="4"/>
      <c r="G17" s="2">
        <f t="shared" ca="1" si="3"/>
        <v>-0.32987865518568782</v>
      </c>
      <c r="H17" s="2">
        <f t="shared" ca="1" si="3"/>
        <v>1.1365386242121172</v>
      </c>
      <c r="I17" s="2"/>
      <c r="J17" s="4">
        <f t="shared" ca="1" si="4"/>
        <v>166</v>
      </c>
      <c r="K17" s="4">
        <f t="shared" ca="1" si="0"/>
        <v>158</v>
      </c>
      <c r="L17" s="4">
        <f t="shared" ca="1" si="5"/>
        <v>12</v>
      </c>
    </row>
    <row r="18" spans="2:14" ht="13" customHeight="1" x14ac:dyDescent="0.2">
      <c r="B18" s="12">
        <v>1</v>
      </c>
      <c r="C18" s="1">
        <v>9</v>
      </c>
      <c r="D18" s="2">
        <f t="shared" ca="1" si="1"/>
        <v>-0.47880198738279151</v>
      </c>
      <c r="E18" s="4">
        <f t="shared" ca="1" si="2"/>
        <v>152</v>
      </c>
      <c r="F18" s="4"/>
      <c r="G18" s="2">
        <f t="shared" ca="1" si="3"/>
        <v>-0.31454492087738262</v>
      </c>
      <c r="H18" s="2">
        <f t="shared" ca="1" si="3"/>
        <v>-0.96770055463808791</v>
      </c>
      <c r="I18" s="2"/>
      <c r="J18" s="4">
        <f t="shared" ca="1" si="4"/>
        <v>150</v>
      </c>
      <c r="K18" s="4">
        <f t="shared" ca="1" si="0"/>
        <v>161</v>
      </c>
      <c r="L18" s="4">
        <f t="shared" ca="1" si="5"/>
        <v>11</v>
      </c>
    </row>
    <row r="19" spans="2:14" ht="13" customHeight="1" x14ac:dyDescent="0.2">
      <c r="B19" s="18">
        <v>1</v>
      </c>
      <c r="C19" s="5">
        <v>10</v>
      </c>
      <c r="D19" s="6">
        <f t="shared" ca="1" si="1"/>
        <v>0.44007892873701399</v>
      </c>
      <c r="E19" s="7">
        <f t="shared" ca="1" si="2"/>
        <v>158</v>
      </c>
      <c r="F19" s="4"/>
      <c r="G19" s="6">
        <f t="shared" ca="1" si="3"/>
        <v>-0.22705242586277449</v>
      </c>
      <c r="H19" s="6">
        <f t="shared" ca="1" si="3"/>
        <v>1.4847199467300192</v>
      </c>
      <c r="I19" s="2"/>
      <c r="J19" s="7">
        <f t="shared" ca="1" si="4"/>
        <v>150</v>
      </c>
      <c r="K19" s="7">
        <f t="shared" ca="1" si="0"/>
        <v>168</v>
      </c>
      <c r="L19" s="7">
        <f t="shared" ca="1" si="5"/>
        <v>5</v>
      </c>
    </row>
    <row r="20" spans="2:14" ht="13" customHeight="1" x14ac:dyDescent="0.2">
      <c r="B20" s="12">
        <v>2</v>
      </c>
      <c r="C20" s="1">
        <v>1</v>
      </c>
      <c r="D20" s="2">
        <f t="shared" ca="1" si="1"/>
        <v>0.88156527196890111</v>
      </c>
      <c r="E20" s="4">
        <f t="shared" ca="1" si="2"/>
        <v>161</v>
      </c>
      <c r="F20" s="4"/>
      <c r="G20" s="2">
        <f t="shared" ca="1" si="3"/>
        <v>-1.0604989386014214</v>
      </c>
      <c r="H20" s="2">
        <f t="shared" ca="1" si="3"/>
        <v>0.68730601599472863</v>
      </c>
      <c r="I20" s="2"/>
      <c r="J20" s="4">
        <f t="shared" ca="1" si="4"/>
        <v>154</v>
      </c>
      <c r="K20" s="4">
        <f ca="1">ROUND(E20+$K$5+$G$6*H20,0)</f>
        <v>140</v>
      </c>
      <c r="L20" s="4">
        <f t="shared" ca="1" si="5"/>
        <v>-14</v>
      </c>
    </row>
    <row r="21" spans="2:14" ht="13" customHeight="1" x14ac:dyDescent="0.2">
      <c r="B21" s="12">
        <v>2</v>
      </c>
      <c r="C21" s="1">
        <v>2</v>
      </c>
      <c r="D21" s="2">
        <f t="shared" ca="1" si="1"/>
        <v>0.89386670692468218</v>
      </c>
      <c r="E21" s="4">
        <f t="shared" ca="1" si="2"/>
        <v>161</v>
      </c>
      <c r="F21" s="4"/>
      <c r="G21" s="2">
        <f t="shared" ca="1" si="3"/>
        <v>2.1795550476806689</v>
      </c>
      <c r="H21" s="2">
        <f t="shared" ca="1" si="3"/>
        <v>0.46503521425220473</v>
      </c>
      <c r="I21" s="2"/>
      <c r="J21" s="4">
        <f t="shared" ca="1" si="4"/>
        <v>176</v>
      </c>
      <c r="K21" s="4">
        <f t="shared" ref="K21:K29" ca="1" si="6">ROUND(E21+$K$5+$G$6*H21,0)</f>
        <v>159</v>
      </c>
      <c r="L21" s="4">
        <f t="shared" ca="1" si="5"/>
        <v>6</v>
      </c>
    </row>
    <row r="22" spans="2:14" ht="13" customHeight="1" x14ac:dyDescent="0.2">
      <c r="B22" s="12">
        <v>2</v>
      </c>
      <c r="C22" s="1">
        <v>3</v>
      </c>
      <c r="D22" s="2">
        <f t="shared" ca="1" si="1"/>
        <v>-0.75503044579742251</v>
      </c>
      <c r="E22" s="4">
        <f t="shared" ca="1" si="2"/>
        <v>158</v>
      </c>
      <c r="F22" s="4"/>
      <c r="G22" s="2">
        <f t="shared" ca="1" si="3"/>
        <v>-0.44777676088574808</v>
      </c>
      <c r="H22" s="2">
        <f t="shared" ca="1" si="3"/>
        <v>-0.54235344058539747</v>
      </c>
      <c r="I22" s="2"/>
      <c r="J22" s="4">
        <f t="shared" ca="1" si="4"/>
        <v>155</v>
      </c>
      <c r="K22" s="4">
        <f t="shared" ca="1" si="6"/>
        <v>154</v>
      </c>
      <c r="L22" s="4">
        <f t="shared" ca="1" si="5"/>
        <v>-1</v>
      </c>
      <c r="N22" s="8"/>
    </row>
    <row r="23" spans="2:14" ht="13" customHeight="1" x14ac:dyDescent="0.2">
      <c r="B23" s="12">
        <v>2</v>
      </c>
      <c r="C23" s="1">
        <v>4</v>
      </c>
      <c r="D23" s="2">
        <f t="shared" ca="1" si="1"/>
        <v>-3.0974511069532387E-2</v>
      </c>
      <c r="E23" s="4">
        <f t="shared" ca="1" si="2"/>
        <v>155</v>
      </c>
      <c r="F23" s="4"/>
      <c r="G23" s="2">
        <f t="shared" ca="1" si="3"/>
        <v>-0.39362190044081968</v>
      </c>
      <c r="H23" s="2">
        <f t="shared" ca="1" si="3"/>
        <v>-0.19070502754859869</v>
      </c>
      <c r="I23" s="2"/>
      <c r="J23" s="4">
        <f t="shared" ca="1" si="4"/>
        <v>152</v>
      </c>
      <c r="K23" s="4">
        <f t="shared" ca="1" si="6"/>
        <v>150</v>
      </c>
      <c r="L23" s="4">
        <f t="shared" ca="1" si="5"/>
        <v>5</v>
      </c>
    </row>
    <row r="24" spans="2:14" ht="13" customHeight="1" x14ac:dyDescent="0.2">
      <c r="B24" s="12">
        <v>2</v>
      </c>
      <c r="C24" s="1">
        <v>5</v>
      </c>
      <c r="D24" s="2">
        <f t="shared" ca="1" si="1"/>
        <v>2.6827208389158894</v>
      </c>
      <c r="E24" s="4">
        <f t="shared" ca="1" si="2"/>
        <v>174</v>
      </c>
      <c r="F24" s="4"/>
      <c r="G24" s="2">
        <f t="shared" ca="1" si="3"/>
        <v>-0.57942328980132674</v>
      </c>
      <c r="H24" s="2">
        <f t="shared" ca="1" si="3"/>
        <v>-0.56071714927998373</v>
      </c>
      <c r="I24" s="2"/>
      <c r="J24" s="4">
        <f t="shared" ca="1" si="4"/>
        <v>170</v>
      </c>
      <c r="K24" s="4">
        <f t="shared" ca="1" si="6"/>
        <v>160</v>
      </c>
      <c r="L24" s="4">
        <f t="shared" ca="1" si="5"/>
        <v>-6</v>
      </c>
    </row>
    <row r="25" spans="2:14" ht="13" customHeight="1" x14ac:dyDescent="0.2">
      <c r="B25" s="12">
        <v>2</v>
      </c>
      <c r="C25" s="1">
        <v>6</v>
      </c>
      <c r="D25" s="2">
        <f t="shared" ca="1" si="1"/>
        <v>-0.74513595539627975</v>
      </c>
      <c r="E25" s="4">
        <f t="shared" ca="1" si="2"/>
        <v>150</v>
      </c>
      <c r="F25" s="4"/>
      <c r="G25" s="2">
        <f t="shared" ca="1" si="3"/>
        <v>-0.66678845681295629</v>
      </c>
      <c r="H25" s="2">
        <f t="shared" ca="1" si="3"/>
        <v>-0.7742311891215794</v>
      </c>
      <c r="I25" s="2"/>
      <c r="J25" s="4">
        <f t="shared" ca="1" si="4"/>
        <v>145</v>
      </c>
      <c r="K25" s="4">
        <f t="shared" ca="1" si="6"/>
        <v>145</v>
      </c>
      <c r="L25" s="4">
        <f t="shared" ca="1" si="5"/>
        <v>0</v>
      </c>
    </row>
    <row r="26" spans="2:14" ht="13" customHeight="1" x14ac:dyDescent="0.2">
      <c r="B26" s="12">
        <v>2</v>
      </c>
      <c r="C26" s="1">
        <v>7</v>
      </c>
      <c r="D26" s="2">
        <f t="shared" ca="1" si="1"/>
        <v>0.93942396175693288</v>
      </c>
      <c r="E26" s="4">
        <f t="shared" ca="1" si="2"/>
        <v>162</v>
      </c>
      <c r="F26" s="4"/>
      <c r="G26" s="2">
        <f t="shared" ca="1" si="3"/>
        <v>-1.4136590215907057</v>
      </c>
      <c r="H26" s="2">
        <f t="shared" ca="1" si="3"/>
        <v>-0.87675839894914032</v>
      </c>
      <c r="I26" s="2"/>
      <c r="J26" s="4">
        <f t="shared" ca="1" si="4"/>
        <v>156</v>
      </c>
      <c r="K26" s="4">
        <f t="shared" ca="1" si="6"/>
        <v>156</v>
      </c>
      <c r="L26" s="4">
        <f t="shared" ca="1" si="5"/>
        <v>1</v>
      </c>
    </row>
    <row r="27" spans="2:14" ht="13" customHeight="1" x14ac:dyDescent="0.2">
      <c r="B27" s="12">
        <v>2</v>
      </c>
      <c r="C27" s="1">
        <v>8</v>
      </c>
      <c r="D27" s="2">
        <f t="shared" ca="1" si="1"/>
        <v>0.7565625903028399</v>
      </c>
      <c r="E27" s="4">
        <f t="shared" ca="1" si="2"/>
        <v>160</v>
      </c>
      <c r="F27" s="4"/>
      <c r="G27" s="2">
        <f t="shared" ca="1" si="3"/>
        <v>-0.36535666197050631</v>
      </c>
      <c r="H27" s="2">
        <f t="shared" ca="1" si="3"/>
        <v>0.70433364342375904</v>
      </c>
      <c r="I27" s="2"/>
      <c r="J27" s="4">
        <f t="shared" ca="1" si="4"/>
        <v>157</v>
      </c>
      <c r="K27" s="4">
        <f t="shared" ca="1" si="6"/>
        <v>129</v>
      </c>
      <c r="L27" s="4">
        <f t="shared" ca="1" si="5"/>
        <v>-15</v>
      </c>
    </row>
    <row r="28" spans="2:14" ht="13" customHeight="1" x14ac:dyDescent="0.2">
      <c r="B28" s="12">
        <v>2</v>
      </c>
      <c r="C28" s="1">
        <v>9</v>
      </c>
      <c r="D28" s="2">
        <f t="shared" ca="1" si="1"/>
        <v>-0.12447202329672785</v>
      </c>
      <c r="E28" s="4">
        <f t="shared" ca="1" si="2"/>
        <v>154</v>
      </c>
      <c r="F28" s="4"/>
      <c r="G28" s="2">
        <f t="shared" ca="1" si="3"/>
        <v>-5.0363982873499594E-2</v>
      </c>
      <c r="H28" s="2">
        <f t="shared" ca="1" si="3"/>
        <v>1.2429754447476722</v>
      </c>
      <c r="I28" s="2"/>
      <c r="J28" s="4">
        <f t="shared" ca="1" si="4"/>
        <v>154</v>
      </c>
      <c r="K28" s="4">
        <f t="shared" ca="1" si="6"/>
        <v>155</v>
      </c>
      <c r="L28" s="4">
        <f t="shared" ca="1" si="5"/>
        <v>-4</v>
      </c>
    </row>
    <row r="29" spans="2:14" ht="13" customHeight="1" x14ac:dyDescent="0.2">
      <c r="B29" s="18">
        <v>2</v>
      </c>
      <c r="C29" s="5">
        <v>10</v>
      </c>
      <c r="D29" s="6">
        <f t="shared" ca="1" si="1"/>
        <v>0.93218158426477471</v>
      </c>
      <c r="E29" s="7">
        <f t="shared" ca="1" si="2"/>
        <v>162</v>
      </c>
      <c r="F29" s="4"/>
      <c r="G29" s="6">
        <f t="shared" ca="1" si="3"/>
        <v>2.4868263369444579</v>
      </c>
      <c r="H29" s="6">
        <f t="shared" ca="1" si="3"/>
        <v>-1.0170295645865688</v>
      </c>
      <c r="I29" s="2"/>
      <c r="J29" s="7">
        <f t="shared" ca="1" si="4"/>
        <v>180</v>
      </c>
      <c r="K29" s="7">
        <f t="shared" ca="1" si="6"/>
        <v>164</v>
      </c>
      <c r="L29" s="7">
        <f t="shared" ca="1" si="5"/>
        <v>16</v>
      </c>
    </row>
    <row r="30" spans="2:14" ht="13" customHeight="1" x14ac:dyDescent="0.2">
      <c r="B30" s="12">
        <v>1</v>
      </c>
      <c r="C30" s="11"/>
      <c r="E30" s="3"/>
      <c r="F30" s="3"/>
      <c r="G30" s="3"/>
      <c r="H30" s="37" t="s">
        <v>32</v>
      </c>
      <c r="I30" s="3"/>
      <c r="J30" s="3">
        <f ca="1">AVERAGE(J10:J19)</f>
        <v>153.19999999999999</v>
      </c>
      <c r="K30" s="3">
        <f ca="1">AVERAGE(K10:K19)</f>
        <v>162.1</v>
      </c>
      <c r="L30" s="3">
        <f ca="1">AVERAGE(L10:L19)</f>
        <v>6.5</v>
      </c>
    </row>
    <row r="31" spans="2:14" ht="13" customHeight="1" x14ac:dyDescent="0.2">
      <c r="B31" s="30"/>
      <c r="C31" s="26"/>
      <c r="D31" s="5"/>
      <c r="E31" s="16"/>
      <c r="F31" s="16"/>
      <c r="G31" s="16"/>
      <c r="H31" s="26" t="s">
        <v>33</v>
      </c>
      <c r="I31" s="3"/>
      <c r="J31" s="16">
        <f ca="1">_xlfn.STDEV.S(J10:J19)</f>
        <v>8.3106357558652899</v>
      </c>
      <c r="K31" s="16">
        <f ca="1">_xlfn.STDEV.S(K10:K19)</f>
        <v>7.233410137841088</v>
      </c>
      <c r="L31" s="16">
        <f ca="1">_xlfn.STDEV.S(L10:L19)</f>
        <v>6.4506674934545432</v>
      </c>
    </row>
    <row r="32" spans="2:14" ht="13" customHeight="1" x14ac:dyDescent="0.2">
      <c r="B32" s="12">
        <v>2</v>
      </c>
      <c r="C32" s="11"/>
      <c r="E32" s="3"/>
      <c r="F32" s="3"/>
      <c r="G32" s="3"/>
      <c r="H32" s="37" t="s">
        <v>34</v>
      </c>
      <c r="I32" s="3"/>
      <c r="J32" s="3">
        <f ca="1">AVERAGE(J20:J29)</f>
        <v>159.9</v>
      </c>
      <c r="K32" s="3">
        <f ca="1">AVERAGE(K20:K29)</f>
        <v>151.19999999999999</v>
      </c>
      <c r="L32" s="3">
        <f ca="1">AVERAGE(L20:L29)</f>
        <v>0</v>
      </c>
    </row>
    <row r="33" spans="2:12" ht="13" customHeight="1" x14ac:dyDescent="0.2">
      <c r="B33" s="5"/>
      <c r="C33" s="15"/>
      <c r="D33" s="5"/>
      <c r="E33" s="16"/>
      <c r="F33" s="16"/>
      <c r="G33" s="16"/>
      <c r="H33" s="26" t="s">
        <v>15</v>
      </c>
      <c r="I33" s="3"/>
      <c r="J33" s="16">
        <f ca="1">_xlfn.STDEV.S(J20:J29)</f>
        <v>11.386639344229515</v>
      </c>
      <c r="K33" s="16">
        <f ca="1">_xlfn.STDEV.S(K20:K29)</f>
        <v>10.570398920255249</v>
      </c>
      <c r="L33" s="16">
        <f ca="1">_xlfn.STDEV.S(L20:L29)</f>
        <v>9.2951600308978009</v>
      </c>
    </row>
    <row r="34" spans="2:12" ht="13" customHeight="1" x14ac:dyDescent="0.2">
      <c r="C34" s="8"/>
      <c r="E34" s="9"/>
      <c r="F34" s="9"/>
      <c r="G34" s="9"/>
      <c r="H34" s="38" t="s">
        <v>35</v>
      </c>
      <c r="I34" s="9"/>
      <c r="J34" s="9">
        <f ca="1">J32-J30</f>
        <v>6.7000000000000171</v>
      </c>
      <c r="K34" s="9">
        <f ca="1">K32-K30</f>
        <v>-10.900000000000006</v>
      </c>
      <c r="L34" s="9">
        <f ca="1">L32-L30</f>
        <v>-5.5</v>
      </c>
    </row>
    <row r="35" spans="2:12" ht="13" customHeight="1" x14ac:dyDescent="0.2">
      <c r="E35" s="9"/>
      <c r="F35" s="9"/>
      <c r="G35" s="9"/>
      <c r="H35" s="36" t="s">
        <v>22</v>
      </c>
      <c r="I35" s="9"/>
      <c r="J35" s="17">
        <f ca="1">SQRT( ((9*J31^2)+(9*J33^2))/18*(1/10+1/10))</f>
        <v>4.4578270740599866</v>
      </c>
      <c r="K35" s="17">
        <f ca="1">SQRT( ((9*K31^2)+(9*K33^2))/18*(1/10+1/10))</f>
        <v>4.0503772115144479</v>
      </c>
      <c r="L35" s="17">
        <f ca="1">SQRT( ((9*L31^2)+(9*L33^2))/18*(1/10+1/10))</f>
        <v>3.5778640431284017</v>
      </c>
    </row>
    <row r="36" spans="2:12" ht="13" customHeight="1" x14ac:dyDescent="0.2">
      <c r="E36" s="9"/>
      <c r="F36" s="9"/>
      <c r="G36" s="9"/>
      <c r="H36" s="11" t="s">
        <v>1</v>
      </c>
      <c r="I36" s="9"/>
      <c r="J36" s="9">
        <f ca="1">J34/J35</f>
        <v>1.5029744062947603</v>
      </c>
      <c r="K36" s="9">
        <f ca="1">K34/K35</f>
        <v>-2.691107378595107</v>
      </c>
      <c r="L36" s="9">
        <f ca="1">L34/L35</f>
        <v>-1.3932610920384718</v>
      </c>
    </row>
    <row r="37" spans="2:12" ht="13" customHeight="1" x14ac:dyDescent="0.2">
      <c r="B37" s="5"/>
      <c r="C37" s="5"/>
      <c r="D37" s="5"/>
      <c r="E37" s="17"/>
      <c r="F37" s="17"/>
      <c r="G37" s="17"/>
      <c r="H37" s="35" t="s">
        <v>36</v>
      </c>
      <c r="I37" s="17"/>
      <c r="J37" s="17">
        <f ca="1">_xlfn.T.DIST.2T(ABS(J36),18)</f>
        <v>0.75696016213297745</v>
      </c>
      <c r="K37" s="17">
        <f ca="1">_xlfn.T.DIST.2T(ABS(K36),18)</f>
        <v>0.2662245300068028</v>
      </c>
      <c r="L37" s="17">
        <f ca="1">_xlfn.T.DIST.2T(ABS(L36),18)</f>
        <v>0.18050892794324036</v>
      </c>
    </row>
  </sheetData>
  <mergeCells count="2">
    <mergeCell ref="D7:E7"/>
    <mergeCell ref="G7:H7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7A740-F3BC-464F-93E5-F74156492633}">
  <dimension ref="B2:N38"/>
  <sheetViews>
    <sheetView zoomScaleNormal="100" workbookViewId="0"/>
  </sheetViews>
  <sheetFormatPr defaultColWidth="8.7265625" defaultRowHeight="13" x14ac:dyDescent="0.2"/>
  <cols>
    <col min="1" max="1" width="4.7265625" style="1" customWidth="1"/>
    <col min="2" max="3" width="3.36328125" style="1" customWidth="1"/>
    <col min="4" max="4" width="8.1796875" style="1" customWidth="1"/>
    <col min="5" max="5" width="7.7265625" style="1" customWidth="1"/>
    <col min="6" max="6" width="0.81640625" style="1" customWidth="1"/>
    <col min="7" max="8" width="6.36328125" style="1" customWidth="1"/>
    <col min="9" max="9" width="0.54296875" style="1" customWidth="1"/>
    <col min="10" max="11" width="7.7265625" style="1" customWidth="1"/>
    <col min="12" max="12" width="7.1796875" style="1" customWidth="1"/>
    <col min="13" max="13" width="2.08984375" style="1" customWidth="1"/>
    <col min="14" max="16" width="6.26953125" style="1" customWidth="1"/>
    <col min="17" max="16384" width="8.7265625" style="1"/>
  </cols>
  <sheetData>
    <row r="2" spans="2:14" x14ac:dyDescent="0.2">
      <c r="D2" s="39" t="s">
        <v>37</v>
      </c>
    </row>
    <row r="3" spans="2:14" ht="13" customHeight="1" thickBot="1" x14ac:dyDescent="0.25"/>
    <row r="4" spans="2:14" ht="13" customHeight="1" thickBot="1" x14ac:dyDescent="0.25">
      <c r="B4" s="13"/>
      <c r="C4" s="13"/>
      <c r="D4" s="14" t="s">
        <v>3</v>
      </c>
      <c r="E4" s="19">
        <v>155</v>
      </c>
      <c r="F4" s="13"/>
      <c r="G4" s="29" t="s">
        <v>14</v>
      </c>
      <c r="H4" s="13"/>
      <c r="I4" s="13"/>
      <c r="J4" s="13"/>
      <c r="K4" s="13"/>
      <c r="L4" s="13"/>
    </row>
    <row r="5" spans="2:14" ht="13" customHeight="1" x14ac:dyDescent="0.2">
      <c r="D5" s="8" t="s">
        <v>13</v>
      </c>
      <c r="E5" s="22">
        <v>50</v>
      </c>
      <c r="G5" s="24">
        <f ca="1">SQRT(E5)</f>
        <v>7.0710678118654755</v>
      </c>
      <c r="J5" s="14" t="s">
        <v>18</v>
      </c>
      <c r="K5" s="31">
        <v>0</v>
      </c>
    </row>
    <row r="6" spans="2:14" ht="13" customHeight="1" thickBot="1" x14ac:dyDescent="0.25">
      <c r="D6" s="8" t="s">
        <v>16</v>
      </c>
      <c r="E6" s="20">
        <v>50</v>
      </c>
      <c r="G6" s="25">
        <f ca="1">SQRT(E6)</f>
        <v>7.0710678118654755</v>
      </c>
      <c r="H6" s="5"/>
      <c r="J6" s="8" t="s">
        <v>19</v>
      </c>
      <c r="K6" s="32">
        <v>0</v>
      </c>
      <c r="N6" s="8"/>
    </row>
    <row r="7" spans="2:14" ht="13" customHeight="1" x14ac:dyDescent="0.2">
      <c r="B7" s="13"/>
      <c r="C7" s="13"/>
      <c r="D7" s="41" t="s">
        <v>23</v>
      </c>
      <c r="E7" s="42"/>
      <c r="F7" s="11"/>
      <c r="G7" s="42" t="s">
        <v>10</v>
      </c>
      <c r="H7" s="42"/>
      <c r="I7" s="11"/>
      <c r="J7" s="23"/>
      <c r="K7" s="23"/>
      <c r="L7" s="13"/>
    </row>
    <row r="8" spans="2:14" ht="13" customHeight="1" x14ac:dyDescent="0.2">
      <c r="B8" s="11" t="s">
        <v>0</v>
      </c>
      <c r="C8" s="11" t="s">
        <v>6</v>
      </c>
      <c r="D8" s="11" t="s">
        <v>4</v>
      </c>
      <c r="E8" s="11" t="s">
        <v>11</v>
      </c>
      <c r="F8" s="11"/>
      <c r="G8" s="11" t="s">
        <v>4</v>
      </c>
      <c r="H8" s="11" t="s">
        <v>4</v>
      </c>
      <c r="I8" s="11"/>
      <c r="J8" s="11" t="s">
        <v>5</v>
      </c>
      <c r="K8" s="11" t="s">
        <v>12</v>
      </c>
      <c r="L8" s="11" t="s">
        <v>17</v>
      </c>
    </row>
    <row r="9" spans="2:14" ht="13" customHeight="1" x14ac:dyDescent="0.2">
      <c r="B9" s="10" t="s">
        <v>7</v>
      </c>
      <c r="C9" s="10" t="s">
        <v>8</v>
      </c>
      <c r="D9" s="35" t="s">
        <v>24</v>
      </c>
      <c r="E9" s="10" t="s">
        <v>25</v>
      </c>
      <c r="F9" s="21"/>
      <c r="G9" s="26" t="s">
        <v>26</v>
      </c>
      <c r="H9" s="26" t="s">
        <v>27</v>
      </c>
      <c r="I9" s="11"/>
      <c r="J9" s="10" t="s">
        <v>2</v>
      </c>
      <c r="K9" s="10" t="s">
        <v>28</v>
      </c>
      <c r="L9" s="10" t="s">
        <v>29</v>
      </c>
    </row>
    <row r="10" spans="2:14" ht="13" customHeight="1" x14ac:dyDescent="0.2">
      <c r="B10" s="12">
        <v>1</v>
      </c>
      <c r="C10" s="1">
        <v>1</v>
      </c>
      <c r="D10" s="2">
        <v>2.4125558346958393</v>
      </c>
      <c r="E10" s="4">
        <v>172</v>
      </c>
      <c r="F10" s="4"/>
      <c r="G10" s="2">
        <v>0.78898643137649749</v>
      </c>
      <c r="H10" s="2">
        <v>1.199644045535891</v>
      </c>
      <c r="I10" s="2"/>
      <c r="J10" s="4">
        <f ca="1">ROUND(E10+$G$6*G10,0)</f>
        <v>178</v>
      </c>
      <c r="K10" s="4">
        <f t="shared" ref="K10:K19" ca="1" si="0">ROUND(E10+$K$5+$G$6*H10,0)</f>
        <v>180</v>
      </c>
      <c r="L10" s="4">
        <f ca="1">K10-J10</f>
        <v>2</v>
      </c>
    </row>
    <row r="11" spans="2:14" ht="13" customHeight="1" x14ac:dyDescent="0.2">
      <c r="B11" s="12">
        <v>1</v>
      </c>
      <c r="C11" s="1">
        <v>2</v>
      </c>
      <c r="D11" s="2">
        <v>-0.66011815822958053</v>
      </c>
      <c r="E11" s="4">
        <v>150</v>
      </c>
      <c r="F11" s="4"/>
      <c r="G11" s="2">
        <v>0.65074954027609688</v>
      </c>
      <c r="H11" s="2">
        <v>0.338455944568478</v>
      </c>
      <c r="I11" s="2"/>
      <c r="J11" s="4">
        <f t="shared" ref="J11:J29" ca="1" si="1">ROUND(E11+$G$6*G11,0)</f>
        <v>155</v>
      </c>
      <c r="K11" s="4">
        <f t="shared" ca="1" si="0"/>
        <v>152</v>
      </c>
      <c r="L11" s="4">
        <f t="shared" ref="L11:L29" ca="1" si="2">K11-J11</f>
        <v>-3</v>
      </c>
    </row>
    <row r="12" spans="2:14" ht="13" customHeight="1" x14ac:dyDescent="0.2">
      <c r="B12" s="12">
        <v>1</v>
      </c>
      <c r="C12" s="1">
        <v>3</v>
      </c>
      <c r="D12" s="2">
        <v>2.0139031502522537</v>
      </c>
      <c r="E12" s="4">
        <v>169</v>
      </c>
      <c r="F12" s="4"/>
      <c r="G12" s="2">
        <v>1.4181523830220006</v>
      </c>
      <c r="H12" s="2">
        <v>0.7759524313123819</v>
      </c>
      <c r="I12" s="2"/>
      <c r="J12" s="4">
        <f t="shared" ca="1" si="1"/>
        <v>179</v>
      </c>
      <c r="K12" s="4">
        <f t="shared" ca="1" si="0"/>
        <v>174</v>
      </c>
      <c r="L12" s="4">
        <f t="shared" ca="1" si="2"/>
        <v>-5</v>
      </c>
    </row>
    <row r="13" spans="2:14" ht="13" customHeight="1" x14ac:dyDescent="0.2">
      <c r="B13" s="12">
        <v>1</v>
      </c>
      <c r="C13" s="1">
        <v>4</v>
      </c>
      <c r="D13" s="2">
        <v>-0.71003364555209136</v>
      </c>
      <c r="E13" s="4">
        <v>150</v>
      </c>
      <c r="F13" s="4"/>
      <c r="G13" s="2">
        <v>0.31415553190339529</v>
      </c>
      <c r="H13" s="2">
        <v>0.9649743350220743</v>
      </c>
      <c r="I13" s="2"/>
      <c r="J13" s="4">
        <f t="shared" ca="1" si="1"/>
        <v>152</v>
      </c>
      <c r="K13" s="4">
        <f t="shared" ca="1" si="0"/>
        <v>157</v>
      </c>
      <c r="L13" s="4">
        <f t="shared" ca="1" si="2"/>
        <v>5</v>
      </c>
    </row>
    <row r="14" spans="2:14" ht="13" customHeight="1" x14ac:dyDescent="0.2">
      <c r="B14" s="12">
        <v>1</v>
      </c>
      <c r="C14" s="1">
        <v>5</v>
      </c>
      <c r="D14" s="2">
        <v>-1.5770744407266675</v>
      </c>
      <c r="E14" s="4">
        <v>144</v>
      </c>
      <c r="F14" s="4"/>
      <c r="G14" s="2">
        <v>0.42173125710027659</v>
      </c>
      <c r="H14" s="2">
        <v>-1.4413847120604373</v>
      </c>
      <c r="I14" s="2"/>
      <c r="J14" s="4">
        <f t="shared" ca="1" si="1"/>
        <v>147</v>
      </c>
      <c r="K14" s="4">
        <f t="shared" ca="1" si="0"/>
        <v>134</v>
      </c>
      <c r="L14" s="4">
        <f t="shared" ca="1" si="2"/>
        <v>-13</v>
      </c>
    </row>
    <row r="15" spans="2:14" ht="13" customHeight="1" x14ac:dyDescent="0.2">
      <c r="B15" s="12">
        <v>1</v>
      </c>
      <c r="C15" s="1">
        <v>6</v>
      </c>
      <c r="D15" s="2">
        <v>1.0296331360046949</v>
      </c>
      <c r="E15" s="4">
        <v>162</v>
      </c>
      <c r="F15" s="4"/>
      <c r="G15" s="2">
        <v>0.23644948295829687</v>
      </c>
      <c r="H15" s="2">
        <v>-1.3696584550622275</v>
      </c>
      <c r="I15" s="2"/>
      <c r="J15" s="4">
        <f t="shared" ca="1" si="1"/>
        <v>164</v>
      </c>
      <c r="K15" s="4">
        <f t="shared" ca="1" si="0"/>
        <v>152</v>
      </c>
      <c r="L15" s="4">
        <f t="shared" ca="1" si="2"/>
        <v>-12</v>
      </c>
      <c r="N15" s="8"/>
    </row>
    <row r="16" spans="2:14" ht="13" customHeight="1" x14ac:dyDescent="0.2">
      <c r="B16" s="12">
        <v>1</v>
      </c>
      <c r="C16" s="1">
        <v>7</v>
      </c>
      <c r="D16" s="2">
        <v>0.14331791381745923</v>
      </c>
      <c r="E16" s="4">
        <v>156</v>
      </c>
      <c r="F16" s="4"/>
      <c r="G16" s="2">
        <v>-0.24119080564167686</v>
      </c>
      <c r="H16" s="2">
        <v>-0.3746672043200191</v>
      </c>
      <c r="I16" s="2"/>
      <c r="J16" s="4">
        <f t="shared" ca="1" si="1"/>
        <v>154</v>
      </c>
      <c r="K16" s="4">
        <f t="shared" ca="1" si="0"/>
        <v>153</v>
      </c>
      <c r="L16" s="4">
        <f t="shared" ca="1" si="2"/>
        <v>-1</v>
      </c>
    </row>
    <row r="17" spans="2:14" ht="13" customHeight="1" x14ac:dyDescent="0.2">
      <c r="B17" s="12">
        <v>1</v>
      </c>
      <c r="C17" s="1">
        <v>8</v>
      </c>
      <c r="D17" s="2">
        <v>1.7547931559248157E-2</v>
      </c>
      <c r="E17" s="4">
        <v>155</v>
      </c>
      <c r="F17" s="4"/>
      <c r="G17" s="2">
        <v>0.87066433554598488</v>
      </c>
      <c r="H17" s="2">
        <v>-0.78051107344583415</v>
      </c>
      <c r="I17" s="2"/>
      <c r="J17" s="4">
        <f t="shared" ca="1" si="1"/>
        <v>161</v>
      </c>
      <c r="K17" s="4">
        <f t="shared" ca="1" si="0"/>
        <v>149</v>
      </c>
      <c r="L17" s="4">
        <f t="shared" ca="1" si="2"/>
        <v>-12</v>
      </c>
    </row>
    <row r="18" spans="2:14" ht="13" customHeight="1" x14ac:dyDescent="0.2">
      <c r="B18" s="12">
        <v>1</v>
      </c>
      <c r="C18" s="1">
        <v>9</v>
      </c>
      <c r="D18" s="2">
        <v>0.18940016660861589</v>
      </c>
      <c r="E18" s="4">
        <v>156</v>
      </c>
      <c r="F18" s="4"/>
      <c r="G18" s="2">
        <v>-1.1010588572334126</v>
      </c>
      <c r="H18" s="2">
        <v>-1.0899198536899739</v>
      </c>
      <c r="I18" s="2"/>
      <c r="J18" s="4">
        <f t="shared" ca="1" si="1"/>
        <v>148</v>
      </c>
      <c r="K18" s="4">
        <f t="shared" ca="1" si="0"/>
        <v>148</v>
      </c>
      <c r="L18" s="4">
        <f t="shared" ca="1" si="2"/>
        <v>0</v>
      </c>
    </row>
    <row r="19" spans="2:14" ht="13" customHeight="1" x14ac:dyDescent="0.2">
      <c r="B19" s="18">
        <v>1</v>
      </c>
      <c r="C19" s="5">
        <v>10</v>
      </c>
      <c r="D19" s="6">
        <v>-1.2875929029190185</v>
      </c>
      <c r="E19" s="7">
        <v>146</v>
      </c>
      <c r="F19" s="4"/>
      <c r="G19" s="6">
        <v>-0.2139990227790429</v>
      </c>
      <c r="H19" s="6">
        <v>0.94340140540431994</v>
      </c>
      <c r="I19" s="2"/>
      <c r="J19" s="7">
        <f t="shared" ca="1" si="1"/>
        <v>144</v>
      </c>
      <c r="K19" s="7">
        <f t="shared" ca="1" si="0"/>
        <v>153</v>
      </c>
      <c r="L19" s="7">
        <f t="shared" ca="1" si="2"/>
        <v>9</v>
      </c>
    </row>
    <row r="20" spans="2:14" ht="13" customHeight="1" x14ac:dyDescent="0.2">
      <c r="B20" s="12">
        <v>2</v>
      </c>
      <c r="C20" s="1">
        <v>1</v>
      </c>
      <c r="D20" s="2">
        <v>-2.041328258050183</v>
      </c>
      <c r="E20" s="4">
        <v>141</v>
      </c>
      <c r="F20" s="4"/>
      <c r="G20" s="2">
        <v>0.71844178762443289</v>
      </c>
      <c r="H20" s="2">
        <v>0.36527695882880529</v>
      </c>
      <c r="I20" s="2"/>
      <c r="J20" s="4">
        <f t="shared" ca="1" si="1"/>
        <v>146</v>
      </c>
      <c r="K20" s="4">
        <f t="shared" ref="K20:K29" ca="1" si="3">ROUND(E20+$K$6+$G$6*H20,0)</f>
        <v>144</v>
      </c>
      <c r="L20" s="4">
        <f t="shared" ca="1" si="2"/>
        <v>-2</v>
      </c>
    </row>
    <row r="21" spans="2:14" ht="13" customHeight="1" x14ac:dyDescent="0.2">
      <c r="B21" s="12">
        <v>2</v>
      </c>
      <c r="C21" s="1">
        <v>2</v>
      </c>
      <c r="D21" s="2">
        <v>-1.7420885125904055</v>
      </c>
      <c r="E21" s="4">
        <v>143</v>
      </c>
      <c r="F21" s="4"/>
      <c r="G21" s="2">
        <v>-0.78082590116311157</v>
      </c>
      <c r="H21" s="2">
        <v>0.91398764989435743</v>
      </c>
      <c r="I21" s="2"/>
      <c r="J21" s="4">
        <f t="shared" ca="1" si="1"/>
        <v>137</v>
      </c>
      <c r="K21" s="4">
        <f t="shared" ca="1" si="3"/>
        <v>149</v>
      </c>
      <c r="L21" s="4">
        <f t="shared" ca="1" si="2"/>
        <v>12</v>
      </c>
    </row>
    <row r="22" spans="2:14" ht="13" customHeight="1" x14ac:dyDescent="0.2">
      <c r="B22" s="12">
        <v>2</v>
      </c>
      <c r="C22" s="1">
        <v>3</v>
      </c>
      <c r="D22" s="2">
        <v>0.45246216183849114</v>
      </c>
      <c r="E22" s="4">
        <v>158</v>
      </c>
      <c r="F22" s="4"/>
      <c r="G22" s="2">
        <v>-6.250564066795597E-2</v>
      </c>
      <c r="H22" s="2">
        <v>1.9951646452992045</v>
      </c>
      <c r="I22" s="2"/>
      <c r="J22" s="4">
        <f t="shared" ca="1" si="1"/>
        <v>158</v>
      </c>
      <c r="K22" s="4">
        <f t="shared" ca="1" si="3"/>
        <v>172</v>
      </c>
      <c r="L22" s="4">
        <f t="shared" ca="1" si="2"/>
        <v>14</v>
      </c>
      <c r="N22" s="8"/>
    </row>
    <row r="23" spans="2:14" ht="13" customHeight="1" x14ac:dyDescent="0.2">
      <c r="B23" s="12">
        <v>2</v>
      </c>
      <c r="C23" s="1">
        <v>4</v>
      </c>
      <c r="D23" s="2">
        <v>1.2560118925448773</v>
      </c>
      <c r="E23" s="4">
        <v>164</v>
      </c>
      <c r="F23" s="4"/>
      <c r="G23" s="2">
        <v>-0.521656671452432</v>
      </c>
      <c r="H23" s="2">
        <v>0.80588833716088903</v>
      </c>
      <c r="I23" s="2"/>
      <c r="J23" s="4">
        <f t="shared" ca="1" si="1"/>
        <v>160</v>
      </c>
      <c r="K23" s="4">
        <f t="shared" ca="1" si="3"/>
        <v>170</v>
      </c>
      <c r="L23" s="4">
        <f t="shared" ca="1" si="2"/>
        <v>10</v>
      </c>
    </row>
    <row r="24" spans="2:14" ht="13" customHeight="1" x14ac:dyDescent="0.2">
      <c r="B24" s="12">
        <v>2</v>
      </c>
      <c r="C24" s="1">
        <v>5</v>
      </c>
      <c r="D24" s="2">
        <v>-0.74548307741916775</v>
      </c>
      <c r="E24" s="4">
        <v>150</v>
      </c>
      <c r="F24" s="4"/>
      <c r="G24" s="2">
        <v>-1.5897614249759879</v>
      </c>
      <c r="H24" s="2">
        <v>0.65603238136949049</v>
      </c>
      <c r="I24" s="2"/>
      <c r="J24" s="4">
        <f t="shared" ca="1" si="1"/>
        <v>139</v>
      </c>
      <c r="K24" s="4">
        <f t="shared" ca="1" si="3"/>
        <v>155</v>
      </c>
      <c r="L24" s="4">
        <f t="shared" ca="1" si="2"/>
        <v>16</v>
      </c>
    </row>
    <row r="25" spans="2:14" ht="13" customHeight="1" x14ac:dyDescent="0.2">
      <c r="B25" s="12">
        <v>2</v>
      </c>
      <c r="C25" s="1">
        <v>6</v>
      </c>
      <c r="D25" s="2">
        <v>1.3355092633913106</v>
      </c>
      <c r="E25" s="4">
        <v>164</v>
      </c>
      <c r="F25" s="4"/>
      <c r="G25" s="2">
        <v>-0.16870806896024421</v>
      </c>
      <c r="H25" s="2">
        <v>-0.82300614359434454</v>
      </c>
      <c r="I25" s="2"/>
      <c r="J25" s="4">
        <f t="shared" ca="1" si="1"/>
        <v>163</v>
      </c>
      <c r="K25" s="4">
        <f t="shared" ca="1" si="3"/>
        <v>158</v>
      </c>
      <c r="L25" s="4">
        <f t="shared" ca="1" si="2"/>
        <v>-5</v>
      </c>
    </row>
    <row r="26" spans="2:14" ht="13" customHeight="1" x14ac:dyDescent="0.2">
      <c r="B26" s="12">
        <v>2</v>
      </c>
      <c r="C26" s="1">
        <v>7</v>
      </c>
      <c r="D26" s="2">
        <v>-1.1488306511763027</v>
      </c>
      <c r="E26" s="4">
        <v>147</v>
      </c>
      <c r="F26" s="4"/>
      <c r="G26" s="2">
        <v>-0.66901311235600192</v>
      </c>
      <c r="H26" s="2">
        <v>-1.0283369199347034</v>
      </c>
      <c r="I26" s="2"/>
      <c r="J26" s="4">
        <f t="shared" ca="1" si="1"/>
        <v>142</v>
      </c>
      <c r="K26" s="4">
        <f t="shared" ca="1" si="3"/>
        <v>140</v>
      </c>
      <c r="L26" s="4">
        <f t="shared" ca="1" si="2"/>
        <v>-2</v>
      </c>
    </row>
    <row r="27" spans="2:14" ht="13" customHeight="1" x14ac:dyDescent="0.2">
      <c r="B27" s="12">
        <v>2</v>
      </c>
      <c r="C27" s="1">
        <v>8</v>
      </c>
      <c r="D27" s="2">
        <v>1.3309846208138356</v>
      </c>
      <c r="E27" s="4">
        <v>164</v>
      </c>
      <c r="F27" s="4"/>
      <c r="G27" s="2">
        <v>0.82392049159892611</v>
      </c>
      <c r="H27" s="2">
        <v>0.44233319918700592</v>
      </c>
      <c r="I27" s="2"/>
      <c r="J27" s="4">
        <f t="shared" ca="1" si="1"/>
        <v>170</v>
      </c>
      <c r="K27" s="4">
        <f t="shared" ca="1" si="3"/>
        <v>167</v>
      </c>
      <c r="L27" s="4">
        <f t="shared" ca="1" si="2"/>
        <v>-3</v>
      </c>
    </row>
    <row r="28" spans="2:14" ht="13" customHeight="1" x14ac:dyDescent="0.2">
      <c r="B28" s="12">
        <v>2</v>
      </c>
      <c r="C28" s="1">
        <v>9</v>
      </c>
      <c r="D28" s="2">
        <v>-1.3609699218068596</v>
      </c>
      <c r="E28" s="4">
        <v>145</v>
      </c>
      <c r="F28" s="4"/>
      <c r="G28" s="2">
        <v>0.2908105069604946</v>
      </c>
      <c r="H28" s="2">
        <v>1.0497148850664859</v>
      </c>
      <c r="I28" s="2"/>
      <c r="J28" s="4">
        <f t="shared" ca="1" si="1"/>
        <v>147</v>
      </c>
      <c r="K28" s="4">
        <f t="shared" ca="1" si="3"/>
        <v>152</v>
      </c>
      <c r="L28" s="4">
        <f t="shared" ca="1" si="2"/>
        <v>5</v>
      </c>
    </row>
    <row r="29" spans="2:14" ht="13" customHeight="1" x14ac:dyDescent="0.2">
      <c r="B29" s="18">
        <v>2</v>
      </c>
      <c r="C29" s="5">
        <v>10</v>
      </c>
      <c r="D29" s="6">
        <v>-0.16579995579069642</v>
      </c>
      <c r="E29" s="7">
        <v>154</v>
      </c>
      <c r="F29" s="4"/>
      <c r="G29" s="6">
        <v>-0.60786496693636494</v>
      </c>
      <c r="H29" s="6">
        <v>0.61438013574624728</v>
      </c>
      <c r="I29" s="2"/>
      <c r="J29" s="7">
        <f t="shared" ca="1" si="1"/>
        <v>150</v>
      </c>
      <c r="K29" s="7">
        <f t="shared" ca="1" si="3"/>
        <v>158</v>
      </c>
      <c r="L29" s="7">
        <f t="shared" ca="1" si="2"/>
        <v>8</v>
      </c>
    </row>
    <row r="30" spans="2:14" ht="13" customHeight="1" x14ac:dyDescent="0.2">
      <c r="B30" s="12" t="s">
        <v>30</v>
      </c>
      <c r="C30" s="11"/>
      <c r="E30" s="3"/>
      <c r="F30" s="3"/>
      <c r="G30" s="3"/>
      <c r="H30" s="37" t="s">
        <v>32</v>
      </c>
      <c r="I30" s="3"/>
      <c r="J30" s="3">
        <f ca="1">AVERAGE(J10:J19)</f>
        <v>158.19999999999999</v>
      </c>
      <c r="K30" s="3">
        <f ca="1">AVERAGE(K10:K19)</f>
        <v>155.19999999999999</v>
      </c>
      <c r="L30" s="3">
        <f ca="1">AVERAGE(L10:L19)</f>
        <v>-3</v>
      </c>
    </row>
    <row r="31" spans="2:14" ht="13" customHeight="1" x14ac:dyDescent="0.2">
      <c r="B31" s="30"/>
      <c r="C31" s="26"/>
      <c r="D31" s="5"/>
      <c r="E31" s="16"/>
      <c r="F31" s="16"/>
      <c r="G31" s="16"/>
      <c r="H31" s="26" t="s">
        <v>33</v>
      </c>
      <c r="I31" s="3"/>
      <c r="J31" s="16">
        <f ca="1">_xlfn.STDEV.S(J10:J19)</f>
        <v>12.308984974851141</v>
      </c>
      <c r="K31" s="16">
        <f ca="1">_xlfn.STDEV.S(K10:K19)</f>
        <v>13.087738112022601</v>
      </c>
      <c r="L31" s="16">
        <f ca="1">_xlfn.STDEV.S(L10:L19)</f>
        <v>7.5424723326565069</v>
      </c>
    </row>
    <row r="32" spans="2:14" ht="13" customHeight="1" x14ac:dyDescent="0.2">
      <c r="B32" s="12" t="s">
        <v>31</v>
      </c>
      <c r="C32" s="11"/>
      <c r="E32" s="3"/>
      <c r="F32" s="3"/>
      <c r="G32" s="3"/>
      <c r="H32" s="37" t="s">
        <v>34</v>
      </c>
      <c r="I32" s="3"/>
      <c r="J32" s="3">
        <f ca="1">AVERAGE(J20:J29)</f>
        <v>151.19999999999999</v>
      </c>
      <c r="K32" s="3">
        <f ca="1">AVERAGE(K20:K29)</f>
        <v>156.5</v>
      </c>
      <c r="L32" s="3">
        <f ca="1">AVERAGE(L20:L29)</f>
        <v>5.3</v>
      </c>
    </row>
    <row r="33" spans="2:12" ht="13" customHeight="1" x14ac:dyDescent="0.2">
      <c r="B33" s="5"/>
      <c r="C33" s="15"/>
      <c r="D33" s="5"/>
      <c r="E33" s="16"/>
      <c r="F33" s="16"/>
      <c r="G33" s="16"/>
      <c r="H33" s="26" t="s">
        <v>15</v>
      </c>
      <c r="I33" s="3"/>
      <c r="J33" s="16">
        <f ca="1">_xlfn.STDEV.S(J20:J29)</f>
        <v>11.043348928452616</v>
      </c>
      <c r="K33" s="16">
        <f ca="1">_xlfn.STDEV.S(K20:K29)</f>
        <v>10.772908407461541</v>
      </c>
      <c r="L33" s="16">
        <f ca="1">_xlfn.STDEV.S(L20:L29)</f>
        <v>7.7895941985303558</v>
      </c>
    </row>
    <row r="34" spans="2:12" ht="13" customHeight="1" x14ac:dyDescent="0.2">
      <c r="C34" s="8"/>
      <c r="E34" s="9"/>
      <c r="F34" s="9"/>
      <c r="G34" s="9"/>
      <c r="H34" s="38" t="s">
        <v>42</v>
      </c>
      <c r="I34" s="9"/>
      <c r="J34" s="3">
        <f ca="1">J32-J30</f>
        <v>-7</v>
      </c>
      <c r="K34" s="3">
        <f ca="1">K32-K30</f>
        <v>1.3000000000000114</v>
      </c>
      <c r="L34" s="3">
        <f ca="1">L32-L30</f>
        <v>8.3000000000000007</v>
      </c>
    </row>
    <row r="35" spans="2:12" ht="13" customHeight="1" x14ac:dyDescent="0.2">
      <c r="E35" s="9"/>
      <c r="F35" s="9"/>
      <c r="G35" s="9"/>
      <c r="H35" s="36" t="s">
        <v>22</v>
      </c>
      <c r="I35" s="9"/>
      <c r="J35" s="6">
        <f ca="1">SQRT( ((9*J31^2)+(9*J33^2))/18*(1/10+1/10))</f>
        <v>5.2294040450769028</v>
      </c>
      <c r="K35" s="6">
        <f ca="1">SQRT( ((9*K31^2)+(9*K33^2))/18*(1/10+1/10))</f>
        <v>5.36045188808224</v>
      </c>
      <c r="L35" s="6">
        <f ca="1">SQRT( ((9*L31^2)+(9*L33^2))/18*(1/10+1/10))</f>
        <v>3.4287995955824928</v>
      </c>
    </row>
    <row r="36" spans="2:12" ht="13" customHeight="1" x14ac:dyDescent="0.2">
      <c r="E36" s="9"/>
      <c r="F36" s="9"/>
      <c r="G36" s="9"/>
      <c r="H36" s="11" t="s">
        <v>1</v>
      </c>
      <c r="I36" s="9"/>
      <c r="J36" s="9">
        <f ca="1">J34/J35</f>
        <v>-1.3385846531766812</v>
      </c>
      <c r="K36" s="9">
        <f ca="1">K34/K35</f>
        <v>0.24251686744736375</v>
      </c>
      <c r="L36" s="9">
        <f ca="1">L34/L35</f>
        <v>2.420672240714604</v>
      </c>
    </row>
    <row r="37" spans="2:12" ht="13" customHeight="1" x14ac:dyDescent="0.2">
      <c r="B37" s="5"/>
      <c r="C37" s="5"/>
      <c r="D37" s="5"/>
      <c r="E37" s="17"/>
      <c r="F37" s="17"/>
      <c r="G37" s="17"/>
      <c r="H37" s="35" t="s">
        <v>36</v>
      </c>
      <c r="I37" s="17"/>
      <c r="J37" s="33">
        <f ca="1">_xlfn.T.DIST.2T(ABS(J36),18)</f>
        <v>0.19736880481095129</v>
      </c>
      <c r="K37" s="33">
        <f ca="1">_xlfn.T.DIST.2T(ABS(K36),18)</f>
        <v>0.81112150873217892</v>
      </c>
      <c r="L37" s="33">
        <f ca="1">_xlfn.T.DIST.2T(ABS(L36),18)</f>
        <v>2.628596848516726E-2</v>
      </c>
    </row>
    <row r="38" spans="2:12" x14ac:dyDescent="0.2">
      <c r="B38" s="27"/>
      <c r="C38" s="27"/>
      <c r="D38" s="27"/>
      <c r="E38" s="27"/>
      <c r="F38" s="27"/>
      <c r="G38" s="27"/>
      <c r="H38" s="27"/>
      <c r="I38" s="27"/>
      <c r="J38" s="34" t="s">
        <v>20</v>
      </c>
      <c r="K38" s="34" t="s">
        <v>20</v>
      </c>
      <c r="L38" s="28" t="s">
        <v>21</v>
      </c>
    </row>
  </sheetData>
  <mergeCells count="2">
    <mergeCell ref="D7:E7"/>
    <mergeCell ref="G7:H7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827D2-9980-466B-88EC-C7B7AE7D4ADB}">
  <dimension ref="B2:N38"/>
  <sheetViews>
    <sheetView workbookViewId="0"/>
  </sheetViews>
  <sheetFormatPr defaultColWidth="8.7265625" defaultRowHeight="13" x14ac:dyDescent="0.2"/>
  <cols>
    <col min="1" max="1" width="4.7265625" style="1" customWidth="1"/>
    <col min="2" max="3" width="3.36328125" style="1" customWidth="1"/>
    <col min="4" max="4" width="8.1796875" style="1" customWidth="1"/>
    <col min="5" max="5" width="7.7265625" style="1" customWidth="1"/>
    <col min="6" max="6" width="0.81640625" style="1" customWidth="1"/>
    <col min="7" max="8" width="6.36328125" style="1" customWidth="1"/>
    <col min="9" max="9" width="0.54296875" style="1" customWidth="1"/>
    <col min="10" max="12" width="7.7265625" style="1" customWidth="1"/>
    <col min="13" max="13" width="2.08984375" style="1" customWidth="1"/>
    <col min="14" max="16" width="6.26953125" style="1" customWidth="1"/>
    <col min="17" max="17" width="3.6328125" style="1" customWidth="1"/>
    <col min="18" max="16384" width="8.7265625" style="1"/>
  </cols>
  <sheetData>
    <row r="2" spans="2:14" x14ac:dyDescent="0.2">
      <c r="C2" s="40" t="s">
        <v>38</v>
      </c>
    </row>
    <row r="3" spans="2:14" ht="13" customHeight="1" thickBot="1" x14ac:dyDescent="0.25"/>
    <row r="4" spans="2:14" ht="13" customHeight="1" thickBot="1" x14ac:dyDescent="0.25">
      <c r="B4" s="13"/>
      <c r="C4" s="13"/>
      <c r="D4" s="14" t="s">
        <v>3</v>
      </c>
      <c r="E4" s="19">
        <v>155</v>
      </c>
      <c r="F4" s="13"/>
      <c r="G4" s="29" t="s">
        <v>14</v>
      </c>
      <c r="H4" s="13"/>
      <c r="I4" s="13"/>
      <c r="J4" s="13"/>
      <c r="K4" s="13"/>
      <c r="L4" s="13"/>
    </row>
    <row r="5" spans="2:14" ht="13" customHeight="1" x14ac:dyDescent="0.2">
      <c r="D5" s="8" t="s">
        <v>13</v>
      </c>
      <c r="E5" s="22">
        <v>50</v>
      </c>
      <c r="G5" s="24">
        <f ca="1">SQRT(E5)</f>
        <v>7.0710678118654755</v>
      </c>
      <c r="J5" s="8" t="s">
        <v>18</v>
      </c>
      <c r="K5" s="31">
        <v>0</v>
      </c>
    </row>
    <row r="6" spans="2:14" ht="13" customHeight="1" thickBot="1" x14ac:dyDescent="0.25">
      <c r="D6" s="8" t="s">
        <v>16</v>
      </c>
      <c r="E6" s="20">
        <v>50</v>
      </c>
      <c r="G6" s="25">
        <f ca="1">SQRT(E6)</f>
        <v>7.0710678118654755</v>
      </c>
      <c r="H6" s="5"/>
      <c r="J6" s="8" t="s">
        <v>19</v>
      </c>
      <c r="K6" s="32">
        <v>0</v>
      </c>
      <c r="N6" s="8"/>
    </row>
    <row r="7" spans="2:14" ht="13" customHeight="1" x14ac:dyDescent="0.2">
      <c r="B7" s="13"/>
      <c r="C7" s="13"/>
      <c r="D7" s="41" t="s">
        <v>23</v>
      </c>
      <c r="E7" s="42"/>
      <c r="F7" s="11"/>
      <c r="G7" s="42" t="s">
        <v>10</v>
      </c>
      <c r="H7" s="42"/>
      <c r="I7" s="11"/>
      <c r="J7" s="23"/>
      <c r="K7" s="23"/>
      <c r="L7" s="13"/>
    </row>
    <row r="8" spans="2:14" ht="13" customHeight="1" x14ac:dyDescent="0.2">
      <c r="B8" s="11" t="s">
        <v>0</v>
      </c>
      <c r="C8" s="11" t="s">
        <v>6</v>
      </c>
      <c r="D8" s="11" t="s">
        <v>4</v>
      </c>
      <c r="E8" s="11" t="s">
        <v>11</v>
      </c>
      <c r="F8" s="11"/>
      <c r="G8" s="11" t="s">
        <v>4</v>
      </c>
      <c r="H8" s="11" t="s">
        <v>4</v>
      </c>
      <c r="I8" s="11"/>
      <c r="J8" s="11" t="s">
        <v>5</v>
      </c>
      <c r="K8" s="11" t="s">
        <v>12</v>
      </c>
      <c r="L8" s="11" t="s">
        <v>17</v>
      </c>
    </row>
    <row r="9" spans="2:14" ht="13" customHeight="1" x14ac:dyDescent="0.2">
      <c r="B9" s="10" t="s">
        <v>7</v>
      </c>
      <c r="C9" s="10" t="s">
        <v>8</v>
      </c>
      <c r="D9" s="35" t="s">
        <v>24</v>
      </c>
      <c r="E9" s="10" t="s">
        <v>25</v>
      </c>
      <c r="F9" s="21"/>
      <c r="G9" s="26" t="s">
        <v>26</v>
      </c>
      <c r="H9" s="26" t="s">
        <v>27</v>
      </c>
      <c r="I9" s="11"/>
      <c r="J9" s="10" t="s">
        <v>2</v>
      </c>
      <c r="K9" s="10" t="s">
        <v>28</v>
      </c>
      <c r="L9" s="10" t="s">
        <v>29</v>
      </c>
    </row>
    <row r="10" spans="2:14" ht="13" customHeight="1" x14ac:dyDescent="0.2">
      <c r="B10" s="12">
        <v>1</v>
      </c>
      <c r="C10" s="1">
        <v>1</v>
      </c>
      <c r="D10" s="2">
        <v>-0.8073159533599843</v>
      </c>
      <c r="E10" s="4">
        <v>149</v>
      </c>
      <c r="F10" s="4"/>
      <c r="G10" s="2">
        <v>1.1233234147837814</v>
      </c>
      <c r="H10" s="2">
        <v>0.26558509885097936</v>
      </c>
      <c r="I10" s="2"/>
      <c r="J10" s="4">
        <f ca="1">ROUND(E10+$G$6*G10,0)</f>
        <v>157</v>
      </c>
      <c r="K10" s="4">
        <f t="shared" ref="K10:K19" ca="1" si="0">ROUND(E10+$K$5+$G$6*H10,0)</f>
        <v>151</v>
      </c>
      <c r="L10" s="4">
        <f ca="1">K10-J10</f>
        <v>-6</v>
      </c>
    </row>
    <row r="11" spans="2:14" ht="13" customHeight="1" x14ac:dyDescent="0.2">
      <c r="B11" s="12">
        <v>1</v>
      </c>
      <c r="C11" s="1">
        <v>2</v>
      </c>
      <c r="D11" s="2">
        <v>-0.66410712164579189</v>
      </c>
      <c r="E11" s="4">
        <v>150</v>
      </c>
      <c r="F11" s="4"/>
      <c r="G11" s="2">
        <v>1.7488400696518633</v>
      </c>
      <c r="H11" s="2">
        <v>-0.19130723330480356</v>
      </c>
      <c r="I11" s="2"/>
      <c r="J11" s="4">
        <f t="shared" ref="J11:J29" ca="1" si="1">ROUND(E11+$G$6*G11,0)</f>
        <v>162</v>
      </c>
      <c r="K11" s="4">
        <f t="shared" ca="1" si="0"/>
        <v>149</v>
      </c>
      <c r="L11" s="4">
        <f t="shared" ref="L11:L29" ca="1" si="2">K11-J11</f>
        <v>-13</v>
      </c>
    </row>
    <row r="12" spans="2:14" ht="13" customHeight="1" x14ac:dyDescent="0.2">
      <c r="B12" s="12">
        <v>1</v>
      </c>
      <c r="C12" s="1">
        <v>3</v>
      </c>
      <c r="D12" s="2">
        <v>-0.37865101510248012</v>
      </c>
      <c r="E12" s="4">
        <v>152</v>
      </c>
      <c r="F12" s="4"/>
      <c r="G12" s="2">
        <v>0.14245704108736676</v>
      </c>
      <c r="H12" s="2">
        <v>-0.35773265676503924</v>
      </c>
      <c r="I12" s="2"/>
      <c r="J12" s="4">
        <f t="shared" ca="1" si="1"/>
        <v>153</v>
      </c>
      <c r="K12" s="4">
        <f t="shared" ca="1" si="0"/>
        <v>149</v>
      </c>
      <c r="L12" s="4">
        <f t="shared" ca="1" si="2"/>
        <v>-4</v>
      </c>
    </row>
    <row r="13" spans="2:14" ht="13" customHeight="1" x14ac:dyDescent="0.2">
      <c r="B13" s="12">
        <v>1</v>
      </c>
      <c r="C13" s="1">
        <v>4</v>
      </c>
      <c r="D13" s="2">
        <v>-0.11584793489686979</v>
      </c>
      <c r="E13" s="4">
        <v>154</v>
      </c>
      <c r="F13" s="4"/>
      <c r="G13" s="2">
        <v>-0.37655645861407838</v>
      </c>
      <c r="H13" s="2">
        <v>1.0933298018436277</v>
      </c>
      <c r="I13" s="2"/>
      <c r="J13" s="4">
        <f t="shared" ca="1" si="1"/>
        <v>151</v>
      </c>
      <c r="K13" s="4">
        <f t="shared" ca="1" si="0"/>
        <v>162</v>
      </c>
      <c r="L13" s="4">
        <f t="shared" ca="1" si="2"/>
        <v>11</v>
      </c>
    </row>
    <row r="14" spans="2:14" ht="13" customHeight="1" x14ac:dyDescent="0.2">
      <c r="B14" s="12">
        <v>1</v>
      </c>
      <c r="C14" s="1">
        <v>5</v>
      </c>
      <c r="D14" s="2">
        <v>0.83556336782389506</v>
      </c>
      <c r="E14" s="4">
        <v>161</v>
      </c>
      <c r="F14" s="4"/>
      <c r="G14" s="2">
        <v>1.0653549397966535</v>
      </c>
      <c r="H14" s="2">
        <v>-0.13705960593636854</v>
      </c>
      <c r="I14" s="2"/>
      <c r="J14" s="4">
        <f t="shared" ca="1" si="1"/>
        <v>169</v>
      </c>
      <c r="K14" s="4">
        <f t="shared" ca="1" si="0"/>
        <v>160</v>
      </c>
      <c r="L14" s="4">
        <f t="shared" ca="1" si="2"/>
        <v>-9</v>
      </c>
    </row>
    <row r="15" spans="2:14" ht="13" customHeight="1" x14ac:dyDescent="0.2">
      <c r="B15" s="12">
        <v>1</v>
      </c>
      <c r="C15" s="1">
        <v>6</v>
      </c>
      <c r="D15" s="2">
        <v>-1.2903756547912073</v>
      </c>
      <c r="E15" s="4">
        <v>146</v>
      </c>
      <c r="F15" s="4"/>
      <c r="G15" s="2">
        <v>0.4861483233135423</v>
      </c>
      <c r="H15" s="2">
        <v>0.3235261827735213</v>
      </c>
      <c r="I15" s="2"/>
      <c r="J15" s="4">
        <f t="shared" ca="1" si="1"/>
        <v>149</v>
      </c>
      <c r="K15" s="4">
        <f t="shared" ca="1" si="0"/>
        <v>148</v>
      </c>
      <c r="L15" s="4">
        <f t="shared" ca="1" si="2"/>
        <v>-1</v>
      </c>
      <c r="N15" s="8"/>
    </row>
    <row r="16" spans="2:14" ht="13" customHeight="1" x14ac:dyDescent="0.2">
      <c r="B16" s="12">
        <v>1</v>
      </c>
      <c r="C16" s="1">
        <v>7</v>
      </c>
      <c r="D16" s="2">
        <v>0.37171680046047678</v>
      </c>
      <c r="E16" s="4">
        <v>158</v>
      </c>
      <c r="F16" s="4"/>
      <c r="G16" s="2">
        <v>-4.5458971077479371E-2</v>
      </c>
      <c r="H16" s="2">
        <v>-0.54175468408386729</v>
      </c>
      <c r="I16" s="2"/>
      <c r="J16" s="4">
        <f t="shared" ca="1" si="1"/>
        <v>158</v>
      </c>
      <c r="K16" s="4">
        <f t="shared" ca="1" si="0"/>
        <v>154</v>
      </c>
      <c r="L16" s="4">
        <f t="shared" ca="1" si="2"/>
        <v>-4</v>
      </c>
    </row>
    <row r="17" spans="2:14" ht="13" customHeight="1" x14ac:dyDescent="0.2">
      <c r="B17" s="12">
        <v>1</v>
      </c>
      <c r="C17" s="1">
        <v>8</v>
      </c>
      <c r="D17" s="2">
        <v>0.16501172801476549</v>
      </c>
      <c r="E17" s="4">
        <v>156</v>
      </c>
      <c r="F17" s="4"/>
      <c r="G17" s="2">
        <v>-0.12450377601686388</v>
      </c>
      <c r="H17" s="2">
        <v>-0.62767188907923754</v>
      </c>
      <c r="I17" s="2"/>
      <c r="J17" s="4">
        <f t="shared" ca="1" si="1"/>
        <v>155</v>
      </c>
      <c r="K17" s="4">
        <f t="shared" ca="1" si="0"/>
        <v>152</v>
      </c>
      <c r="L17" s="4">
        <f t="shared" ca="1" si="2"/>
        <v>-3</v>
      </c>
    </row>
    <row r="18" spans="2:14" ht="13" customHeight="1" x14ac:dyDescent="0.2">
      <c r="B18" s="12">
        <v>1</v>
      </c>
      <c r="C18" s="1">
        <v>9</v>
      </c>
      <c r="D18" s="2">
        <v>1.0173176284328713</v>
      </c>
      <c r="E18" s="4">
        <v>162</v>
      </c>
      <c r="F18" s="4"/>
      <c r="G18" s="2">
        <v>-1.0467672709367462</v>
      </c>
      <c r="H18" s="2">
        <v>0.39342448824735771</v>
      </c>
      <c r="I18" s="2"/>
      <c r="J18" s="4">
        <f t="shared" ca="1" si="1"/>
        <v>155</v>
      </c>
      <c r="K18" s="4">
        <f t="shared" ca="1" si="0"/>
        <v>165</v>
      </c>
      <c r="L18" s="4">
        <f t="shared" ca="1" si="2"/>
        <v>10</v>
      </c>
    </row>
    <row r="19" spans="2:14" ht="13" customHeight="1" x14ac:dyDescent="0.2">
      <c r="B19" s="18">
        <v>1</v>
      </c>
      <c r="C19" s="5">
        <v>10</v>
      </c>
      <c r="D19" s="6">
        <v>-0.67023306685987227</v>
      </c>
      <c r="E19" s="7">
        <v>150</v>
      </c>
      <c r="F19" s="4"/>
      <c r="G19" s="6">
        <v>1.9174130473037825</v>
      </c>
      <c r="H19" s="6">
        <v>0.32712503953213673</v>
      </c>
      <c r="I19" s="2"/>
      <c r="J19" s="7">
        <f t="shared" ca="1" si="1"/>
        <v>164</v>
      </c>
      <c r="K19" s="7">
        <f t="shared" ca="1" si="0"/>
        <v>152</v>
      </c>
      <c r="L19" s="7">
        <f t="shared" ca="1" si="2"/>
        <v>-12</v>
      </c>
    </row>
    <row r="20" spans="2:14" ht="13" customHeight="1" x14ac:dyDescent="0.2">
      <c r="B20" s="12">
        <v>2</v>
      </c>
      <c r="C20" s="1">
        <v>1</v>
      </c>
      <c r="D20" s="2">
        <v>1.1429668206136507</v>
      </c>
      <c r="E20" s="4">
        <v>163</v>
      </c>
      <c r="F20" s="4"/>
      <c r="G20" s="2">
        <v>0.9761152714674487</v>
      </c>
      <c r="H20" s="2">
        <v>-0.22789147182770111</v>
      </c>
      <c r="I20" s="2"/>
      <c r="J20" s="4">
        <f t="shared" ca="1" si="1"/>
        <v>170</v>
      </c>
      <c r="K20" s="4">
        <f t="shared" ref="K20:K29" ca="1" si="3">ROUND(E20+$K$6+$G$6*H20,0)</f>
        <v>161</v>
      </c>
      <c r="L20" s="4">
        <f t="shared" ca="1" si="2"/>
        <v>-9</v>
      </c>
    </row>
    <row r="21" spans="2:14" ht="13" customHeight="1" x14ac:dyDescent="0.2">
      <c r="B21" s="12">
        <v>2</v>
      </c>
      <c r="C21" s="1">
        <v>2</v>
      </c>
      <c r="D21" s="2">
        <v>-1.1086537456864922</v>
      </c>
      <c r="E21" s="4">
        <v>147</v>
      </c>
      <c r="F21" s="4"/>
      <c r="G21" s="2">
        <v>0.42963045976135772</v>
      </c>
      <c r="H21" s="2">
        <v>1.1859273429981023</v>
      </c>
      <c r="I21" s="2"/>
      <c r="J21" s="4">
        <f t="shared" ca="1" si="1"/>
        <v>150</v>
      </c>
      <c r="K21" s="4">
        <f t="shared" ca="1" si="3"/>
        <v>155</v>
      </c>
      <c r="L21" s="4">
        <f t="shared" ca="1" si="2"/>
        <v>5</v>
      </c>
    </row>
    <row r="22" spans="2:14" ht="13" customHeight="1" x14ac:dyDescent="0.2">
      <c r="B22" s="12">
        <v>2</v>
      </c>
      <c r="C22" s="1">
        <v>3</v>
      </c>
      <c r="D22" s="2">
        <v>0.1824401140005851</v>
      </c>
      <c r="E22" s="4">
        <v>156</v>
      </c>
      <c r="F22" s="4"/>
      <c r="G22" s="2">
        <v>-1.127700789841626</v>
      </c>
      <c r="H22" s="2">
        <v>1.1394331128817901</v>
      </c>
      <c r="I22" s="2"/>
      <c r="J22" s="4">
        <f t="shared" ca="1" si="1"/>
        <v>148</v>
      </c>
      <c r="K22" s="4">
        <f t="shared" ca="1" si="3"/>
        <v>164</v>
      </c>
      <c r="L22" s="4">
        <f t="shared" ca="1" si="2"/>
        <v>16</v>
      </c>
      <c r="N22" s="8"/>
    </row>
    <row r="23" spans="2:14" ht="13" customHeight="1" x14ac:dyDescent="0.2">
      <c r="B23" s="12">
        <v>2</v>
      </c>
      <c r="C23" s="1">
        <v>4</v>
      </c>
      <c r="D23" s="2">
        <v>0.49862232929504519</v>
      </c>
      <c r="E23" s="4">
        <v>159</v>
      </c>
      <c r="F23" s="4"/>
      <c r="G23" s="2">
        <v>-1.1073888195518171</v>
      </c>
      <c r="H23" s="2">
        <v>0.20598200244544709</v>
      </c>
      <c r="I23" s="2"/>
      <c r="J23" s="4">
        <f t="shared" ca="1" si="1"/>
        <v>151</v>
      </c>
      <c r="K23" s="4">
        <f t="shared" ca="1" si="3"/>
        <v>160</v>
      </c>
      <c r="L23" s="4">
        <f t="shared" ca="1" si="2"/>
        <v>9</v>
      </c>
    </row>
    <row r="24" spans="2:14" ht="13" customHeight="1" x14ac:dyDescent="0.2">
      <c r="B24" s="12">
        <v>2</v>
      </c>
      <c r="C24" s="1">
        <v>5</v>
      </c>
      <c r="D24" s="2">
        <v>1.6427939013659898</v>
      </c>
      <c r="E24" s="4">
        <v>167</v>
      </c>
      <c r="F24" s="4"/>
      <c r="G24" s="2">
        <v>0.40999176793381992</v>
      </c>
      <c r="H24" s="2">
        <v>6.1307956690589555E-2</v>
      </c>
      <c r="I24" s="2"/>
      <c r="J24" s="4">
        <f t="shared" ca="1" si="1"/>
        <v>170</v>
      </c>
      <c r="K24" s="4">
        <f t="shared" ca="1" si="3"/>
        <v>167</v>
      </c>
      <c r="L24" s="4">
        <f t="shared" ca="1" si="2"/>
        <v>-3</v>
      </c>
    </row>
    <row r="25" spans="2:14" ht="13" customHeight="1" x14ac:dyDescent="0.2">
      <c r="B25" s="12">
        <v>2</v>
      </c>
      <c r="C25" s="1">
        <v>6</v>
      </c>
      <c r="D25" s="2">
        <v>-0.58213778668875649</v>
      </c>
      <c r="E25" s="4">
        <v>151</v>
      </c>
      <c r="F25" s="4"/>
      <c r="G25" s="2">
        <v>0.67918834778810067</v>
      </c>
      <c r="H25" s="2">
        <v>1.8313421656970716</v>
      </c>
      <c r="I25" s="2"/>
      <c r="J25" s="4">
        <f t="shared" ca="1" si="1"/>
        <v>156</v>
      </c>
      <c r="K25" s="4">
        <f t="shared" ca="1" si="3"/>
        <v>164</v>
      </c>
      <c r="L25" s="4">
        <f t="shared" ca="1" si="2"/>
        <v>8</v>
      </c>
    </row>
    <row r="26" spans="2:14" ht="13" customHeight="1" x14ac:dyDescent="0.2">
      <c r="B26" s="12">
        <v>2</v>
      </c>
      <c r="C26" s="1">
        <v>7</v>
      </c>
      <c r="D26" s="2">
        <v>0.11993105121896833</v>
      </c>
      <c r="E26" s="4">
        <v>156</v>
      </c>
      <c r="F26" s="4"/>
      <c r="G26" s="2">
        <v>0.23615158642759013</v>
      </c>
      <c r="H26" s="2">
        <v>-0.17553654384597578</v>
      </c>
      <c r="I26" s="2"/>
      <c r="J26" s="4">
        <f t="shared" ca="1" si="1"/>
        <v>158</v>
      </c>
      <c r="K26" s="4">
        <f t="shared" ca="1" si="3"/>
        <v>155</v>
      </c>
      <c r="L26" s="4">
        <f t="shared" ca="1" si="2"/>
        <v>-3</v>
      </c>
    </row>
    <row r="27" spans="2:14" ht="13" customHeight="1" x14ac:dyDescent="0.2">
      <c r="B27" s="12">
        <v>2</v>
      </c>
      <c r="C27" s="1">
        <v>8</v>
      </c>
      <c r="D27" s="2">
        <v>-0.46240663302931495</v>
      </c>
      <c r="E27" s="4">
        <v>152</v>
      </c>
      <c r="F27" s="4"/>
      <c r="G27" s="2">
        <v>-0.37321507699056305</v>
      </c>
      <c r="H27" s="2">
        <v>0.11910448247483942</v>
      </c>
      <c r="I27" s="2"/>
      <c r="J27" s="4">
        <f t="shared" ca="1" si="1"/>
        <v>149</v>
      </c>
      <c r="K27" s="4">
        <f t="shared" ca="1" si="3"/>
        <v>153</v>
      </c>
      <c r="L27" s="4">
        <f t="shared" ca="1" si="2"/>
        <v>4</v>
      </c>
    </row>
    <row r="28" spans="2:14" ht="13" customHeight="1" x14ac:dyDescent="0.2">
      <c r="B28" s="12">
        <v>2</v>
      </c>
      <c r="C28" s="1">
        <v>9</v>
      </c>
      <c r="D28" s="2">
        <v>1.3644347380023829</v>
      </c>
      <c r="E28" s="4">
        <v>165</v>
      </c>
      <c r="F28" s="4"/>
      <c r="G28" s="2">
        <v>0.7681960777174297</v>
      </c>
      <c r="H28" s="2">
        <v>0.58246093100812457</v>
      </c>
      <c r="I28" s="2"/>
      <c r="J28" s="4">
        <f t="shared" ca="1" si="1"/>
        <v>170</v>
      </c>
      <c r="K28" s="4">
        <f t="shared" ca="1" si="3"/>
        <v>169</v>
      </c>
      <c r="L28" s="4">
        <f t="shared" ca="1" si="2"/>
        <v>-1</v>
      </c>
    </row>
    <row r="29" spans="2:14" ht="13" customHeight="1" x14ac:dyDescent="0.2">
      <c r="B29" s="18">
        <v>2</v>
      </c>
      <c r="C29" s="5">
        <v>10</v>
      </c>
      <c r="D29" s="6">
        <v>1.2073810521486357</v>
      </c>
      <c r="E29" s="7">
        <v>164</v>
      </c>
      <c r="F29" s="4"/>
      <c r="G29" s="6">
        <v>-0.33224675724495883</v>
      </c>
      <c r="H29" s="6">
        <v>-0.44438164641603878</v>
      </c>
      <c r="I29" s="2"/>
      <c r="J29" s="7">
        <f t="shared" ca="1" si="1"/>
        <v>162</v>
      </c>
      <c r="K29" s="7">
        <f t="shared" ca="1" si="3"/>
        <v>161</v>
      </c>
      <c r="L29" s="7">
        <f t="shared" ca="1" si="2"/>
        <v>-1</v>
      </c>
    </row>
    <row r="30" spans="2:14" ht="13" customHeight="1" x14ac:dyDescent="0.2">
      <c r="B30" s="12" t="s">
        <v>30</v>
      </c>
      <c r="C30" s="11"/>
      <c r="E30" s="3"/>
      <c r="F30" s="3"/>
      <c r="G30" s="3"/>
      <c r="H30" s="37" t="s">
        <v>32</v>
      </c>
      <c r="I30" s="3"/>
      <c r="J30" s="3">
        <f ca="1">AVERAGE(J10:J19)</f>
        <v>157.30000000000001</v>
      </c>
      <c r="K30" s="3">
        <f ca="1">AVERAGE(K10:K19)</f>
        <v>154.19999999999999</v>
      </c>
      <c r="L30" s="3">
        <f ca="1">AVERAGE(L10:L19)</f>
        <v>-3.1</v>
      </c>
    </row>
    <row r="31" spans="2:14" ht="13" customHeight="1" x14ac:dyDescent="0.2">
      <c r="B31" s="30"/>
      <c r="C31" s="26"/>
      <c r="D31" s="5"/>
      <c r="E31" s="16"/>
      <c r="F31" s="16"/>
      <c r="G31" s="16"/>
      <c r="H31" s="26" t="s">
        <v>33</v>
      </c>
      <c r="I31" s="3"/>
      <c r="J31" s="16">
        <f ca="1">_xlfn.STDEV.S(J10:J19)</f>
        <v>6.1653151672166064</v>
      </c>
      <c r="K31" s="16">
        <f ca="1">_xlfn.STDEV.S(K10:K19)</f>
        <v>5.9962951524716956</v>
      </c>
      <c r="L31" s="16">
        <f ca="1">_xlfn.STDEV.S(L10:L19)</f>
        <v>8.1438456654225853</v>
      </c>
    </row>
    <row r="32" spans="2:14" ht="13" customHeight="1" x14ac:dyDescent="0.2">
      <c r="B32" s="12" t="s">
        <v>31</v>
      </c>
      <c r="C32" s="11"/>
      <c r="E32" s="3"/>
      <c r="F32" s="3"/>
      <c r="G32" s="3"/>
      <c r="H32" s="37" t="s">
        <v>34</v>
      </c>
      <c r="I32" s="3"/>
      <c r="J32" s="3">
        <f ca="1">AVERAGE(J20:J29)</f>
        <v>158.4</v>
      </c>
      <c r="K32" s="3">
        <f ca="1">AVERAGE(K20:K29)</f>
        <v>160.9</v>
      </c>
      <c r="L32" s="3">
        <f ca="1">AVERAGE(L20:L29)</f>
        <v>2.5</v>
      </c>
    </row>
    <row r="33" spans="2:12" ht="13" customHeight="1" x14ac:dyDescent="0.2">
      <c r="B33" s="5"/>
      <c r="C33" s="15"/>
      <c r="D33" s="5"/>
      <c r="E33" s="16"/>
      <c r="F33" s="16"/>
      <c r="G33" s="16"/>
      <c r="H33" s="26" t="s">
        <v>15</v>
      </c>
      <c r="I33" s="3"/>
      <c r="J33" s="16">
        <f ca="1">_xlfn.STDEV.S(J20:J29)</f>
        <v>9.0945649214853095</v>
      </c>
      <c r="K33" s="16">
        <f ca="1">_xlfn.STDEV.S(K20:K29)</f>
        <v>5.3218626647276626</v>
      </c>
      <c r="L33" s="16">
        <f ca="1">_xlfn.STDEV.S(L20:L29)</f>
        <v>7.3067700722609912</v>
      </c>
    </row>
    <row r="34" spans="2:12" ht="13" customHeight="1" x14ac:dyDescent="0.2">
      <c r="C34" s="8"/>
      <c r="E34" s="9"/>
      <c r="F34" s="9"/>
      <c r="G34" s="9"/>
      <c r="H34" s="38" t="s">
        <v>42</v>
      </c>
      <c r="I34" s="9"/>
      <c r="J34" s="3">
        <f ca="1">J32-J30</f>
        <v>1.0999999999999943</v>
      </c>
      <c r="K34" s="3">
        <f ca="1">K32-K30</f>
        <v>6.7000000000000171</v>
      </c>
      <c r="L34" s="3">
        <f ca="1">L32-L30</f>
        <v>5.6</v>
      </c>
    </row>
    <row r="35" spans="2:12" ht="13" customHeight="1" x14ac:dyDescent="0.2">
      <c r="E35" s="9"/>
      <c r="F35" s="9"/>
      <c r="G35" s="9"/>
      <c r="H35" s="36" t="s">
        <v>22</v>
      </c>
      <c r="I35" s="9"/>
      <c r="J35" s="6">
        <f ca="1">SQRT( ((9*J31^2)+(9*J33^2))/18*(1/10+1/10))</f>
        <v>3.474510357190236</v>
      </c>
      <c r="K35" s="6">
        <f ca="1">SQRT( ((9*K31^2)+(9*K33^2))/18*(1/10+1/10))</f>
        <v>2.5353062493075225</v>
      </c>
      <c r="L35" s="6">
        <f ca="1">SQRT( ((9*L31^2)+(9*L33^2))/18*(1/10+1/10))</f>
        <v>3.4599293505953432</v>
      </c>
    </row>
    <row r="36" spans="2:12" ht="13" customHeight="1" x14ac:dyDescent="0.2">
      <c r="E36" s="9"/>
      <c r="F36" s="9"/>
      <c r="G36" s="9"/>
      <c r="H36" s="11" t="s">
        <v>1</v>
      </c>
      <c r="I36" s="9"/>
      <c r="J36" s="9">
        <f ca="1">J34/J35</f>
        <v>0.31659137170900287</v>
      </c>
      <c r="K36" s="9">
        <f ca="1">K34/K35</f>
        <v>2.6426787698054279</v>
      </c>
      <c r="L36" s="9">
        <f ca="1">L34/L35</f>
        <v>1.6185301584370266</v>
      </c>
    </row>
    <row r="37" spans="2:12" ht="13" customHeight="1" x14ac:dyDescent="0.2">
      <c r="B37" s="5"/>
      <c r="C37" s="5"/>
      <c r="D37" s="5"/>
      <c r="E37" s="17"/>
      <c r="F37" s="17"/>
      <c r="G37" s="17"/>
      <c r="H37" s="35" t="s">
        <v>36</v>
      </c>
      <c r="I37" s="17"/>
      <c r="J37" s="33">
        <f ca="1">_xlfn.T.DIST.2T(ABS(J36),18)</f>
        <v>0.75519586548034312</v>
      </c>
      <c r="K37" s="33">
        <f ca="1">_xlfn.T.DIST.2T(ABS(K36),18)</f>
        <v>1.6542771098492493E-2</v>
      </c>
      <c r="L37" s="33">
        <f ca="1">_xlfn.T.DIST.2T(ABS(L36),18)</f>
        <v>0.12293681934948743</v>
      </c>
    </row>
    <row r="38" spans="2:12" x14ac:dyDescent="0.2">
      <c r="B38" s="27"/>
      <c r="C38" s="27"/>
      <c r="D38" s="27"/>
      <c r="E38" s="27"/>
      <c r="F38" s="27"/>
      <c r="G38" s="27"/>
      <c r="H38" s="27"/>
      <c r="I38" s="27"/>
      <c r="J38" s="34" t="s">
        <v>20</v>
      </c>
      <c r="K38" s="28" t="s">
        <v>21</v>
      </c>
      <c r="L38" s="34" t="s">
        <v>20</v>
      </c>
    </row>
  </sheetData>
  <mergeCells count="2">
    <mergeCell ref="D7:E7"/>
    <mergeCell ref="G7:H7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7565-E1F7-4C83-A526-43E3A1E08D8D}">
  <dimension ref="B2:N38"/>
  <sheetViews>
    <sheetView workbookViewId="0"/>
  </sheetViews>
  <sheetFormatPr defaultColWidth="8.7265625" defaultRowHeight="13" x14ac:dyDescent="0.2"/>
  <cols>
    <col min="1" max="1" width="4.7265625" style="1" customWidth="1"/>
    <col min="2" max="3" width="3.36328125" style="1" customWidth="1"/>
    <col min="4" max="4" width="8.1796875" style="1" customWidth="1"/>
    <col min="5" max="5" width="7.7265625" style="1" customWidth="1"/>
    <col min="6" max="6" width="0.81640625" style="1" customWidth="1"/>
    <col min="7" max="8" width="6.36328125" style="1" customWidth="1"/>
    <col min="9" max="9" width="0.54296875" style="1" customWidth="1"/>
    <col min="10" max="11" width="7.7265625" style="1" customWidth="1"/>
    <col min="12" max="12" width="7.54296875" style="1" customWidth="1"/>
    <col min="13" max="13" width="2.08984375" style="1" customWidth="1"/>
    <col min="14" max="16" width="6.26953125" style="1" customWidth="1"/>
    <col min="17" max="17" width="2.90625" style="1" customWidth="1"/>
    <col min="18" max="16384" width="8.7265625" style="1"/>
  </cols>
  <sheetData>
    <row r="2" spans="2:14" x14ac:dyDescent="0.2">
      <c r="C2" s="40" t="s">
        <v>39</v>
      </c>
    </row>
    <row r="3" spans="2:14" ht="13" customHeight="1" thickBot="1" x14ac:dyDescent="0.25"/>
    <row r="4" spans="2:14" ht="13" customHeight="1" thickBot="1" x14ac:dyDescent="0.25">
      <c r="B4" s="13"/>
      <c r="C4" s="13"/>
      <c r="D4" s="14" t="s">
        <v>3</v>
      </c>
      <c r="E4" s="19">
        <v>155</v>
      </c>
      <c r="F4" s="13"/>
      <c r="G4" s="29" t="s">
        <v>14</v>
      </c>
      <c r="H4" s="13"/>
      <c r="I4" s="13"/>
      <c r="J4" s="13"/>
      <c r="K4" s="13"/>
      <c r="L4" s="13"/>
    </row>
    <row r="5" spans="2:14" ht="13" customHeight="1" x14ac:dyDescent="0.2">
      <c r="D5" s="8" t="s">
        <v>13</v>
      </c>
      <c r="E5" s="22">
        <v>50</v>
      </c>
      <c r="G5" s="24">
        <f ca="1">SQRT(E5)</f>
        <v>7.0710678118654755</v>
      </c>
      <c r="J5" s="8" t="s">
        <v>18</v>
      </c>
      <c r="K5" s="31">
        <v>0</v>
      </c>
    </row>
    <row r="6" spans="2:14" ht="13" customHeight="1" thickBot="1" x14ac:dyDescent="0.25">
      <c r="D6" s="8" t="s">
        <v>16</v>
      </c>
      <c r="E6" s="20">
        <v>50</v>
      </c>
      <c r="G6" s="25">
        <f ca="1">SQRT(E6)</f>
        <v>7.0710678118654755</v>
      </c>
      <c r="H6" s="5"/>
      <c r="J6" s="8" t="s">
        <v>19</v>
      </c>
      <c r="K6" s="32">
        <v>0</v>
      </c>
      <c r="N6" s="8"/>
    </row>
    <row r="7" spans="2:14" ht="13" customHeight="1" x14ac:dyDescent="0.2">
      <c r="B7" s="13"/>
      <c r="C7" s="13"/>
      <c r="D7" s="41" t="s">
        <v>23</v>
      </c>
      <c r="E7" s="42"/>
      <c r="F7" s="11"/>
      <c r="G7" s="42" t="s">
        <v>10</v>
      </c>
      <c r="H7" s="42"/>
      <c r="I7" s="11"/>
      <c r="J7" s="23"/>
      <c r="K7" s="23"/>
      <c r="L7" s="13"/>
    </row>
    <row r="8" spans="2:14" ht="13" customHeight="1" x14ac:dyDescent="0.2">
      <c r="B8" s="11" t="s">
        <v>0</v>
      </c>
      <c r="C8" s="11" t="s">
        <v>6</v>
      </c>
      <c r="D8" s="11" t="s">
        <v>4</v>
      </c>
      <c r="E8" s="11" t="s">
        <v>11</v>
      </c>
      <c r="F8" s="11"/>
      <c r="G8" s="11" t="s">
        <v>4</v>
      </c>
      <c r="H8" s="11" t="s">
        <v>4</v>
      </c>
      <c r="I8" s="11"/>
      <c r="J8" s="11" t="s">
        <v>5</v>
      </c>
      <c r="K8" s="11" t="s">
        <v>12</v>
      </c>
      <c r="L8" s="11" t="s">
        <v>17</v>
      </c>
    </row>
    <row r="9" spans="2:14" ht="13" customHeight="1" x14ac:dyDescent="0.2">
      <c r="B9" s="10" t="s">
        <v>7</v>
      </c>
      <c r="C9" s="10" t="s">
        <v>8</v>
      </c>
      <c r="D9" s="35" t="s">
        <v>24</v>
      </c>
      <c r="E9" s="10" t="s">
        <v>25</v>
      </c>
      <c r="F9" s="21"/>
      <c r="G9" s="26" t="s">
        <v>26</v>
      </c>
      <c r="H9" s="26" t="s">
        <v>27</v>
      </c>
      <c r="I9" s="11"/>
      <c r="J9" s="10" t="s">
        <v>2</v>
      </c>
      <c r="K9" s="10" t="s">
        <v>28</v>
      </c>
      <c r="L9" s="10" t="s">
        <v>29</v>
      </c>
    </row>
    <row r="10" spans="2:14" ht="13" customHeight="1" x14ac:dyDescent="0.2">
      <c r="B10" s="12">
        <v>1</v>
      </c>
      <c r="C10" s="1">
        <v>1</v>
      </c>
      <c r="D10" s="2">
        <v>0.30929492112830687</v>
      </c>
      <c r="E10" s="4">
        <v>157</v>
      </c>
      <c r="F10" s="4"/>
      <c r="G10" s="2">
        <v>-1.6898885387462008</v>
      </c>
      <c r="H10" s="2">
        <v>-0.56972798533436186</v>
      </c>
      <c r="I10" s="2"/>
      <c r="J10" s="4">
        <f ca="1">ROUND(E10+$G$6*G10,0)</f>
        <v>145</v>
      </c>
      <c r="K10" s="4">
        <f t="shared" ref="K10:K19" ca="1" si="0">ROUND(E10+$K$5+$G$6*H10,0)</f>
        <v>153</v>
      </c>
      <c r="L10" s="4">
        <f ca="1">K10-J10</f>
        <v>8</v>
      </c>
    </row>
    <row r="11" spans="2:14" ht="13" customHeight="1" x14ac:dyDescent="0.2">
      <c r="B11" s="12">
        <v>1</v>
      </c>
      <c r="C11" s="1">
        <v>2</v>
      </c>
      <c r="D11" s="2">
        <v>-7.3890367467677076E-2</v>
      </c>
      <c r="E11" s="4">
        <v>154</v>
      </c>
      <c r="F11" s="4"/>
      <c r="G11" s="2">
        <v>-0.45861158621928749</v>
      </c>
      <c r="H11" s="2">
        <v>0.48149146228752854</v>
      </c>
      <c r="I11" s="2"/>
      <c r="J11" s="4">
        <f t="shared" ref="J11:J29" ca="1" si="1">ROUND(E11+$G$6*G11,0)</f>
        <v>151</v>
      </c>
      <c r="K11" s="4">
        <f t="shared" ca="1" si="0"/>
        <v>157</v>
      </c>
      <c r="L11" s="4">
        <f t="shared" ref="L11:L29" ca="1" si="2">K11-J11</f>
        <v>6</v>
      </c>
    </row>
    <row r="12" spans="2:14" ht="13" customHeight="1" x14ac:dyDescent="0.2">
      <c r="B12" s="12">
        <v>1</v>
      </c>
      <c r="C12" s="1">
        <v>3</v>
      </c>
      <c r="D12" s="2">
        <v>0.80010156019382062</v>
      </c>
      <c r="E12" s="4">
        <v>161</v>
      </c>
      <c r="F12" s="4"/>
      <c r="G12" s="2">
        <v>-1.1578170316675673</v>
      </c>
      <c r="H12" s="2">
        <v>9.9690916075789476E-2</v>
      </c>
      <c r="I12" s="2"/>
      <c r="J12" s="4">
        <f t="shared" ca="1" si="1"/>
        <v>153</v>
      </c>
      <c r="K12" s="4">
        <f t="shared" ca="1" si="0"/>
        <v>162</v>
      </c>
      <c r="L12" s="4">
        <f t="shared" ca="1" si="2"/>
        <v>9</v>
      </c>
    </row>
    <row r="13" spans="2:14" ht="13" customHeight="1" x14ac:dyDescent="0.2">
      <c r="B13" s="12">
        <v>1</v>
      </c>
      <c r="C13" s="1">
        <v>4</v>
      </c>
      <c r="D13" s="2">
        <v>-5.0256233513034126E-2</v>
      </c>
      <c r="E13" s="4">
        <v>155</v>
      </c>
      <c r="F13" s="4"/>
      <c r="G13" s="2">
        <v>-0.65284014812987368</v>
      </c>
      <c r="H13" s="2">
        <v>1.1771834789714544</v>
      </c>
      <c r="I13" s="2"/>
      <c r="J13" s="4">
        <f t="shared" ca="1" si="1"/>
        <v>150</v>
      </c>
      <c r="K13" s="4">
        <f t="shared" ca="1" si="0"/>
        <v>163</v>
      </c>
      <c r="L13" s="4">
        <f t="shared" ca="1" si="2"/>
        <v>13</v>
      </c>
    </row>
    <row r="14" spans="2:14" ht="13" customHeight="1" x14ac:dyDescent="0.2">
      <c r="B14" s="12">
        <v>1</v>
      </c>
      <c r="C14" s="1">
        <v>5</v>
      </c>
      <c r="D14" s="2">
        <v>-1.8524409239075386</v>
      </c>
      <c r="E14" s="4">
        <v>142</v>
      </c>
      <c r="F14" s="4"/>
      <c r="G14" s="2">
        <v>0.63366673478544655</v>
      </c>
      <c r="H14" s="2">
        <v>0.65519584548744969</v>
      </c>
      <c r="I14" s="2"/>
      <c r="J14" s="4">
        <f t="shared" ca="1" si="1"/>
        <v>146</v>
      </c>
      <c r="K14" s="4">
        <f t="shared" ca="1" si="0"/>
        <v>147</v>
      </c>
      <c r="L14" s="4">
        <f t="shared" ca="1" si="2"/>
        <v>1</v>
      </c>
    </row>
    <row r="15" spans="2:14" ht="13" customHeight="1" x14ac:dyDescent="0.2">
      <c r="B15" s="12">
        <v>1</v>
      </c>
      <c r="C15" s="1">
        <v>6</v>
      </c>
      <c r="D15" s="2">
        <v>-0.19360662654856689</v>
      </c>
      <c r="E15" s="4">
        <v>154</v>
      </c>
      <c r="F15" s="4"/>
      <c r="G15" s="2">
        <v>-1.3780138692307706</v>
      </c>
      <c r="H15" s="2">
        <v>0.17575754897301868</v>
      </c>
      <c r="I15" s="2"/>
      <c r="J15" s="4">
        <f t="shared" ca="1" si="1"/>
        <v>144</v>
      </c>
      <c r="K15" s="4">
        <f t="shared" ca="1" si="0"/>
        <v>155</v>
      </c>
      <c r="L15" s="4">
        <f t="shared" ca="1" si="2"/>
        <v>11</v>
      </c>
      <c r="N15" s="8"/>
    </row>
    <row r="16" spans="2:14" ht="13" customHeight="1" x14ac:dyDescent="0.2">
      <c r="B16" s="12">
        <v>1</v>
      </c>
      <c r="C16" s="1">
        <v>7</v>
      </c>
      <c r="D16" s="2">
        <v>1.6271485542522033</v>
      </c>
      <c r="E16" s="4">
        <v>167</v>
      </c>
      <c r="F16" s="4"/>
      <c r="G16" s="2">
        <v>3.0046752882549019E-2</v>
      </c>
      <c r="H16" s="2">
        <v>-0.30541455357420477</v>
      </c>
      <c r="I16" s="2"/>
      <c r="J16" s="4">
        <f t="shared" ca="1" si="1"/>
        <v>167</v>
      </c>
      <c r="K16" s="4">
        <f t="shared" ca="1" si="0"/>
        <v>165</v>
      </c>
      <c r="L16" s="4">
        <f t="shared" ca="1" si="2"/>
        <v>-2</v>
      </c>
    </row>
    <row r="17" spans="2:14" ht="13" customHeight="1" x14ac:dyDescent="0.2">
      <c r="B17" s="12">
        <v>1</v>
      </c>
      <c r="C17" s="1">
        <v>8</v>
      </c>
      <c r="D17" s="2">
        <v>-6.4438940556325125E-2</v>
      </c>
      <c r="E17" s="4">
        <v>155</v>
      </c>
      <c r="F17" s="4"/>
      <c r="G17" s="2">
        <v>-0.40092256333855619</v>
      </c>
      <c r="H17" s="2">
        <v>-0.6367875940482739</v>
      </c>
      <c r="I17" s="2"/>
      <c r="J17" s="4">
        <f t="shared" ca="1" si="1"/>
        <v>152</v>
      </c>
      <c r="K17" s="4">
        <f t="shared" ca="1" si="0"/>
        <v>150</v>
      </c>
      <c r="L17" s="4">
        <f t="shared" ca="1" si="2"/>
        <v>-2</v>
      </c>
    </row>
    <row r="18" spans="2:14" ht="13" customHeight="1" x14ac:dyDescent="0.2">
      <c r="B18" s="12">
        <v>1</v>
      </c>
      <c r="C18" s="1">
        <v>9</v>
      </c>
      <c r="D18" s="2">
        <v>1.7147069405578992</v>
      </c>
      <c r="E18" s="4">
        <v>167</v>
      </c>
      <c r="F18" s="4"/>
      <c r="G18" s="2">
        <v>-3.252775603791537E-2</v>
      </c>
      <c r="H18" s="2">
        <v>-0.55513278506583674</v>
      </c>
      <c r="I18" s="2"/>
      <c r="J18" s="4">
        <f t="shared" ca="1" si="1"/>
        <v>167</v>
      </c>
      <c r="K18" s="4">
        <f t="shared" ca="1" si="0"/>
        <v>163</v>
      </c>
      <c r="L18" s="4">
        <f t="shared" ca="1" si="2"/>
        <v>-4</v>
      </c>
    </row>
    <row r="19" spans="2:14" ht="13" customHeight="1" x14ac:dyDescent="0.2">
      <c r="B19" s="18">
        <v>1</v>
      </c>
      <c r="C19" s="5">
        <v>10</v>
      </c>
      <c r="D19" s="6">
        <v>-0.89928487176435634</v>
      </c>
      <c r="E19" s="7">
        <v>149</v>
      </c>
      <c r="F19" s="4"/>
      <c r="G19" s="6">
        <v>-0.62472142106741035</v>
      </c>
      <c r="H19" s="6">
        <v>1.4311441915789588E-2</v>
      </c>
      <c r="I19" s="2"/>
      <c r="J19" s="7">
        <f t="shared" ca="1" si="1"/>
        <v>145</v>
      </c>
      <c r="K19" s="7">
        <f t="shared" ca="1" si="0"/>
        <v>149</v>
      </c>
      <c r="L19" s="7">
        <f t="shared" ca="1" si="2"/>
        <v>4</v>
      </c>
    </row>
    <row r="20" spans="2:14" ht="13" customHeight="1" x14ac:dyDescent="0.2">
      <c r="B20" s="12">
        <v>2</v>
      </c>
      <c r="C20" s="1">
        <v>1</v>
      </c>
      <c r="D20" s="2">
        <v>-1.0326176561216747</v>
      </c>
      <c r="E20" s="4">
        <v>148</v>
      </c>
      <c r="F20" s="4"/>
      <c r="G20" s="2">
        <v>-1.0548417356217961</v>
      </c>
      <c r="H20" s="2">
        <v>5.784913885125878E-2</v>
      </c>
      <c r="I20" s="2"/>
      <c r="J20" s="4">
        <f t="shared" ca="1" si="1"/>
        <v>141</v>
      </c>
      <c r="K20" s="4">
        <f t="shared" ref="K20:K29" ca="1" si="3">ROUND(E20+$K$6+$G$6*H20,0)</f>
        <v>148</v>
      </c>
      <c r="L20" s="4">
        <f t="shared" ca="1" si="2"/>
        <v>7</v>
      </c>
    </row>
    <row r="21" spans="2:14" ht="13" customHeight="1" x14ac:dyDescent="0.2">
      <c r="B21" s="12">
        <v>2</v>
      </c>
      <c r="C21" s="1">
        <v>2</v>
      </c>
      <c r="D21" s="2">
        <v>-0.79071420953382721</v>
      </c>
      <c r="E21" s="4">
        <v>149</v>
      </c>
      <c r="F21" s="4"/>
      <c r="G21" s="2">
        <v>-0.11146330602356713</v>
      </c>
      <c r="H21" s="2">
        <v>-1.3518957558571734</v>
      </c>
      <c r="I21" s="2"/>
      <c r="J21" s="4">
        <f t="shared" ca="1" si="1"/>
        <v>148</v>
      </c>
      <c r="K21" s="4">
        <f t="shared" ca="1" si="3"/>
        <v>139</v>
      </c>
      <c r="L21" s="4">
        <f t="shared" ca="1" si="2"/>
        <v>-9</v>
      </c>
    </row>
    <row r="22" spans="2:14" ht="13" customHeight="1" x14ac:dyDescent="0.2">
      <c r="B22" s="12">
        <v>2</v>
      </c>
      <c r="C22" s="1">
        <v>3</v>
      </c>
      <c r="D22" s="2">
        <v>5.036613265312806E-2</v>
      </c>
      <c r="E22" s="4">
        <v>155</v>
      </c>
      <c r="F22" s="4"/>
      <c r="G22" s="2">
        <v>0.63236848696465398</v>
      </c>
      <c r="H22" s="2">
        <v>-1.4653176420335128</v>
      </c>
      <c r="I22" s="2"/>
      <c r="J22" s="4">
        <f t="shared" ca="1" si="1"/>
        <v>159</v>
      </c>
      <c r="K22" s="4">
        <f t="shared" ca="1" si="3"/>
        <v>145</v>
      </c>
      <c r="L22" s="4">
        <f t="shared" ca="1" si="2"/>
        <v>-14</v>
      </c>
      <c r="N22" s="8"/>
    </row>
    <row r="23" spans="2:14" ht="13" customHeight="1" x14ac:dyDescent="0.2">
      <c r="B23" s="12">
        <v>2</v>
      </c>
      <c r="C23" s="1">
        <v>4</v>
      </c>
      <c r="D23" s="2">
        <v>0.60414341618301626</v>
      </c>
      <c r="E23" s="4">
        <v>159</v>
      </c>
      <c r="F23" s="4"/>
      <c r="G23" s="2">
        <v>-0.1079522734553426</v>
      </c>
      <c r="H23" s="2">
        <v>-1.5182438326787382</v>
      </c>
      <c r="I23" s="2"/>
      <c r="J23" s="4">
        <f t="shared" ca="1" si="1"/>
        <v>158</v>
      </c>
      <c r="K23" s="4">
        <f t="shared" ca="1" si="3"/>
        <v>148</v>
      </c>
      <c r="L23" s="4">
        <f t="shared" ca="1" si="2"/>
        <v>-10</v>
      </c>
    </row>
    <row r="24" spans="2:14" ht="13" customHeight="1" x14ac:dyDescent="0.2">
      <c r="B24" s="12">
        <v>2</v>
      </c>
      <c r="C24" s="1">
        <v>5</v>
      </c>
      <c r="D24" s="2">
        <v>1.2857138875621656</v>
      </c>
      <c r="E24" s="4">
        <v>164</v>
      </c>
      <c r="F24" s="4"/>
      <c r="G24" s="2">
        <v>0.51706446796628558</v>
      </c>
      <c r="H24" s="2">
        <v>-1.5629221159870741</v>
      </c>
      <c r="I24" s="2"/>
      <c r="J24" s="4">
        <f t="shared" ca="1" si="1"/>
        <v>168</v>
      </c>
      <c r="K24" s="4">
        <f t="shared" ca="1" si="3"/>
        <v>153</v>
      </c>
      <c r="L24" s="4">
        <f t="shared" ca="1" si="2"/>
        <v>-15</v>
      </c>
    </row>
    <row r="25" spans="2:14" ht="13" customHeight="1" x14ac:dyDescent="0.2">
      <c r="B25" s="12">
        <v>2</v>
      </c>
      <c r="C25" s="1">
        <v>6</v>
      </c>
      <c r="D25" s="2">
        <v>-0.69312283499210403</v>
      </c>
      <c r="E25" s="4">
        <v>150</v>
      </c>
      <c r="F25" s="4"/>
      <c r="G25" s="2">
        <v>-0.79817639303429033</v>
      </c>
      <c r="H25" s="2">
        <v>-0.54392587650289081</v>
      </c>
      <c r="I25" s="2"/>
      <c r="J25" s="4">
        <f t="shared" ca="1" si="1"/>
        <v>144</v>
      </c>
      <c r="K25" s="4">
        <f t="shared" ca="1" si="3"/>
        <v>146</v>
      </c>
      <c r="L25" s="4">
        <f t="shared" ca="1" si="2"/>
        <v>2</v>
      </c>
    </row>
    <row r="26" spans="2:14" ht="13" customHeight="1" x14ac:dyDescent="0.2">
      <c r="B26" s="12">
        <v>2</v>
      </c>
      <c r="C26" s="1">
        <v>7</v>
      </c>
      <c r="D26" s="2">
        <v>-0.38013440152110656</v>
      </c>
      <c r="E26" s="4">
        <v>152</v>
      </c>
      <c r="F26" s="4"/>
      <c r="G26" s="2">
        <v>-0.13928228653658475</v>
      </c>
      <c r="H26" s="2">
        <v>-0.98793628362807917</v>
      </c>
      <c r="I26" s="2"/>
      <c r="J26" s="4">
        <f t="shared" ca="1" si="1"/>
        <v>151</v>
      </c>
      <c r="K26" s="4">
        <f t="shared" ca="1" si="3"/>
        <v>145</v>
      </c>
      <c r="L26" s="4">
        <f t="shared" ca="1" si="2"/>
        <v>-6</v>
      </c>
    </row>
    <row r="27" spans="2:14" ht="13" customHeight="1" x14ac:dyDescent="0.2">
      <c r="B27" s="12">
        <v>2</v>
      </c>
      <c r="C27" s="1">
        <v>8</v>
      </c>
      <c r="D27" s="2">
        <v>-0.46214162731383818</v>
      </c>
      <c r="E27" s="4">
        <v>152</v>
      </c>
      <c r="F27" s="4"/>
      <c r="G27" s="2">
        <v>-0.71931021367413472</v>
      </c>
      <c r="H27" s="2">
        <v>0.96329422874843218</v>
      </c>
      <c r="I27" s="2"/>
      <c r="J27" s="4">
        <f t="shared" ca="1" si="1"/>
        <v>147</v>
      </c>
      <c r="K27" s="4">
        <f t="shared" ca="1" si="3"/>
        <v>159</v>
      </c>
      <c r="L27" s="4">
        <f t="shared" ca="1" si="2"/>
        <v>12</v>
      </c>
    </row>
    <row r="28" spans="2:14" ht="13" customHeight="1" x14ac:dyDescent="0.2">
      <c r="B28" s="12">
        <v>2</v>
      </c>
      <c r="C28" s="1">
        <v>9</v>
      </c>
      <c r="D28" s="2">
        <v>0.22174987185963135</v>
      </c>
      <c r="E28" s="4">
        <v>157</v>
      </c>
      <c r="F28" s="4"/>
      <c r="G28" s="2">
        <v>-0.24839442619421048</v>
      </c>
      <c r="H28" s="2">
        <v>-0.43138485518306419</v>
      </c>
      <c r="I28" s="2"/>
      <c r="J28" s="4">
        <f t="shared" ca="1" si="1"/>
        <v>155</v>
      </c>
      <c r="K28" s="4">
        <f t="shared" ca="1" si="3"/>
        <v>154</v>
      </c>
      <c r="L28" s="4">
        <f t="shared" ca="1" si="2"/>
        <v>-1</v>
      </c>
    </row>
    <row r="29" spans="2:14" ht="13" customHeight="1" x14ac:dyDescent="0.2">
      <c r="B29" s="18">
        <v>2</v>
      </c>
      <c r="C29" s="5">
        <v>10</v>
      </c>
      <c r="D29" s="6">
        <v>-0.70433481770725981</v>
      </c>
      <c r="E29" s="7">
        <v>150</v>
      </c>
      <c r="F29" s="4"/>
      <c r="G29" s="6">
        <v>0.52623865200352227</v>
      </c>
      <c r="H29" s="6">
        <v>-0.26299699692804446</v>
      </c>
      <c r="I29" s="2"/>
      <c r="J29" s="7">
        <f t="shared" ca="1" si="1"/>
        <v>154</v>
      </c>
      <c r="K29" s="7">
        <f t="shared" ca="1" si="3"/>
        <v>148</v>
      </c>
      <c r="L29" s="7">
        <f t="shared" ca="1" si="2"/>
        <v>-6</v>
      </c>
    </row>
    <row r="30" spans="2:14" ht="13" customHeight="1" x14ac:dyDescent="0.2">
      <c r="B30" s="12" t="s">
        <v>30</v>
      </c>
      <c r="C30" s="11"/>
      <c r="E30" s="3"/>
      <c r="F30" s="3"/>
      <c r="G30" s="3"/>
      <c r="H30" s="37" t="s">
        <v>32</v>
      </c>
      <c r="I30" s="3"/>
      <c r="J30" s="3">
        <f ca="1">AVERAGE(J10:J19)</f>
        <v>152</v>
      </c>
      <c r="K30" s="3">
        <f ca="1">AVERAGE(K10:K19)</f>
        <v>156.4</v>
      </c>
      <c r="L30" s="3">
        <f ca="1">AVERAGE(L10:L19)</f>
        <v>4.4000000000000004</v>
      </c>
    </row>
    <row r="31" spans="2:14" ht="13" customHeight="1" x14ac:dyDescent="0.2">
      <c r="B31" s="30"/>
      <c r="C31" s="26"/>
      <c r="D31" s="5"/>
      <c r="E31" s="16"/>
      <c r="F31" s="16"/>
      <c r="G31" s="16"/>
      <c r="H31" s="26" t="s">
        <v>33</v>
      </c>
      <c r="I31" s="3"/>
      <c r="J31" s="16">
        <f ca="1">_xlfn.STDEV.S(J10:J19)</f>
        <v>8.5244745683629475</v>
      </c>
      <c r="K31" s="16">
        <f ca="1">_xlfn.STDEV.S(K10:K19)</f>
        <v>6.5861808187885167</v>
      </c>
      <c r="L31" s="16">
        <f ca="1">_xlfn.STDEV.S(L10:L19)</f>
        <v>5.9479221395187896</v>
      </c>
    </row>
    <row r="32" spans="2:14" ht="13" customHeight="1" x14ac:dyDescent="0.2">
      <c r="B32" s="12" t="s">
        <v>31</v>
      </c>
      <c r="C32" s="11"/>
      <c r="E32" s="3"/>
      <c r="F32" s="3"/>
      <c r="G32" s="3"/>
      <c r="H32" s="37" t="s">
        <v>34</v>
      </c>
      <c r="I32" s="3"/>
      <c r="J32" s="3">
        <f ca="1">AVERAGE(J20:J29)</f>
        <v>152.5</v>
      </c>
      <c r="K32" s="3">
        <f ca="1">AVERAGE(K20:K29)</f>
        <v>148.5</v>
      </c>
      <c r="L32" s="3">
        <f ca="1">AVERAGE(L20:L29)</f>
        <v>-4</v>
      </c>
    </row>
    <row r="33" spans="2:12" ht="13" customHeight="1" x14ac:dyDescent="0.2">
      <c r="B33" s="5"/>
      <c r="C33" s="15"/>
      <c r="D33" s="5"/>
      <c r="E33" s="16"/>
      <c r="F33" s="16"/>
      <c r="G33" s="16"/>
      <c r="H33" s="26" t="s">
        <v>15</v>
      </c>
      <c r="I33" s="3"/>
      <c r="J33" s="16">
        <f ca="1">_xlfn.STDEV.S(J20:J29)</f>
        <v>8.0173423138704614</v>
      </c>
      <c r="K33" s="16">
        <f ca="1">_xlfn.STDEV.S(K20:K29)</f>
        <v>5.6025787713238708</v>
      </c>
      <c r="L33" s="16">
        <f ca="1">_xlfn.STDEV.S(L20:L29)</f>
        <v>8.8944427094175555</v>
      </c>
    </row>
    <row r="34" spans="2:12" ht="13" customHeight="1" x14ac:dyDescent="0.2">
      <c r="C34" s="8"/>
      <c r="E34" s="9"/>
      <c r="F34" s="9"/>
      <c r="G34" s="9"/>
      <c r="H34" s="38" t="s">
        <v>42</v>
      </c>
      <c r="I34" s="9"/>
      <c r="J34" s="2">
        <f ca="1">J32-J30</f>
        <v>0.5</v>
      </c>
      <c r="K34" s="2">
        <f ca="1">K32-K30</f>
        <v>-7.9000000000000057</v>
      </c>
      <c r="L34" s="2">
        <f ca="1">L32-L30</f>
        <v>-8.4</v>
      </c>
    </row>
    <row r="35" spans="2:12" ht="13" customHeight="1" x14ac:dyDescent="0.2">
      <c r="E35" s="9"/>
      <c r="F35" s="9"/>
      <c r="G35" s="9"/>
      <c r="H35" s="36" t="s">
        <v>22</v>
      </c>
      <c r="I35" s="9"/>
      <c r="J35" s="6">
        <f ca="1">SQRT( ((9*J31^2)+(9*J33^2))/18*(1/10+1/10))</f>
        <v>3.700600551862419</v>
      </c>
      <c r="K35" s="6">
        <f ca="1">SQRT( ((9*K31^2)+(9*K33^2))/18*(1/10+1/10))</f>
        <v>2.7343494046421113</v>
      </c>
      <c r="L35" s="6">
        <f ca="1">SQRT( ((9*L31^2)+(9*L33^2))/18*(1/10+1/10))</f>
        <v>3.3836206774532052</v>
      </c>
    </row>
    <row r="36" spans="2:12" ht="13" customHeight="1" x14ac:dyDescent="0.2">
      <c r="E36" s="9"/>
      <c r="F36" s="9"/>
      <c r="G36" s="9"/>
      <c r="H36" s="11" t="s">
        <v>1</v>
      </c>
      <c r="I36" s="9"/>
      <c r="J36" s="9">
        <f ca="1">J34/J35</f>
        <v>0.13511320473331351</v>
      </c>
      <c r="K36" s="9">
        <f ca="1">K34/K35</f>
        <v>-2.8891699014720493</v>
      </c>
      <c r="L36" s="9">
        <f ca="1">L34/L35</f>
        <v>-2.4825477796531672</v>
      </c>
    </row>
    <row r="37" spans="2:12" ht="13" customHeight="1" x14ac:dyDescent="0.2">
      <c r="B37" s="5"/>
      <c r="C37" s="5"/>
      <c r="D37" s="5"/>
      <c r="E37" s="17"/>
      <c r="F37" s="17"/>
      <c r="G37" s="17"/>
      <c r="H37" s="35" t="s">
        <v>36</v>
      </c>
      <c r="I37" s="17"/>
      <c r="J37" s="33">
        <f ca="1">_xlfn.T.DIST.2T(ABS(J36),18)</f>
        <v>0.89402180935547892</v>
      </c>
      <c r="K37" s="33">
        <f ca="1">_xlfn.T.DIST.2T(ABS(K36),18)</f>
        <v>9.771206219009369E-3</v>
      </c>
      <c r="L37" s="33">
        <f ca="1">_xlfn.T.DIST.2T(ABS(L36),18)</f>
        <v>2.3131257483804946E-2</v>
      </c>
    </row>
    <row r="38" spans="2:12" x14ac:dyDescent="0.2">
      <c r="B38" s="27"/>
      <c r="C38" s="27"/>
      <c r="D38" s="27"/>
      <c r="E38" s="27"/>
      <c r="F38" s="27"/>
      <c r="G38" s="27"/>
      <c r="H38" s="27"/>
      <c r="I38" s="27"/>
      <c r="J38" s="34" t="s">
        <v>20</v>
      </c>
      <c r="K38" s="28" t="s">
        <v>21</v>
      </c>
      <c r="L38" s="28" t="s">
        <v>21</v>
      </c>
    </row>
  </sheetData>
  <mergeCells count="2">
    <mergeCell ref="D7:E7"/>
    <mergeCell ref="G7:H7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効果</vt:lpstr>
      <vt:lpstr>効果1</vt:lpstr>
      <vt:lpstr>効果2</vt:lpstr>
      <vt:lpstr>効果3</vt:lpstr>
    </vt:vector>
  </TitlesOfParts>
  <Company>個人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2021-11-18T09:45:09Z</cp:lastPrinted>
  <dcterms:created xsi:type="dcterms:W3CDTF">2011-05-10T06:39:50Z</dcterms:created>
  <dcterms:modified xsi:type="dcterms:W3CDTF">2024-02-12T08:47:23Z</dcterms:modified>
</cp:coreProperties>
</file>