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8_交絡変数\"/>
    </mc:Choice>
  </mc:AlternateContent>
  <xr:revisionPtr revIDLastSave="0" documentId="13_ncr:1_{A2FEC267-9F84-4B69-BAC1-5E1C03F8A28F}" xr6:coauthVersionLast="47" xr6:coauthVersionMax="47" xr10:uidLastSave="{00000000-0000-0000-0000-000000000000}"/>
  <bookViews>
    <workbookView xWindow="1620" yWindow="460" windowWidth="16950" windowHeight="10250" xr2:uid="{64E8DFCF-2673-4F6E-A212-10173592A7B9}"/>
  </bookViews>
  <sheets>
    <sheet name="表" sheetId="2" r:id="rId1"/>
    <sheet name="t検定" sheetId="3" r:id="rId2"/>
    <sheet name="前後線グラフ" sheetId="16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C31" i="2"/>
  <c r="D31" i="2"/>
  <c r="G31" i="2"/>
  <c r="I31" i="2"/>
  <c r="L31" i="2"/>
  <c r="O31" i="2"/>
  <c r="Q31" i="2"/>
  <c r="I27" i="16" l="1"/>
  <c r="H27" i="16"/>
  <c r="D27" i="16"/>
  <c r="C27" i="16"/>
  <c r="I26" i="16"/>
  <c r="H26" i="16"/>
  <c r="D26" i="16"/>
  <c r="C26" i="16"/>
  <c r="J25" i="16"/>
  <c r="E25" i="16"/>
  <c r="J24" i="16"/>
  <c r="K24" i="16" s="1"/>
  <c r="E24" i="16"/>
  <c r="J23" i="16"/>
  <c r="K23" i="16" s="1"/>
  <c r="E23" i="16"/>
  <c r="J22" i="16"/>
  <c r="E22" i="16"/>
  <c r="J21" i="16"/>
  <c r="E21" i="16"/>
  <c r="J20" i="16"/>
  <c r="K20" i="16" s="1"/>
  <c r="E20" i="16"/>
  <c r="J19" i="16"/>
  <c r="K19" i="16" s="1"/>
  <c r="E19" i="16"/>
  <c r="J18" i="16"/>
  <c r="E18" i="16"/>
  <c r="J17" i="16"/>
  <c r="E17" i="16"/>
  <c r="J16" i="16"/>
  <c r="K16" i="16" s="1"/>
  <c r="E16" i="16"/>
  <c r="J15" i="16"/>
  <c r="K15" i="16" s="1"/>
  <c r="E15" i="16"/>
  <c r="J14" i="16"/>
  <c r="E14" i="16"/>
  <c r="J13" i="16"/>
  <c r="E13" i="16"/>
  <c r="J12" i="16"/>
  <c r="K12" i="16" s="1"/>
  <c r="E12" i="16"/>
  <c r="J11" i="16"/>
  <c r="K11" i="16" s="1"/>
  <c r="E11" i="16"/>
  <c r="J10" i="16"/>
  <c r="E10" i="16"/>
  <c r="J9" i="16"/>
  <c r="E9" i="16"/>
  <c r="J8" i="16"/>
  <c r="K8" i="16" s="1"/>
  <c r="E8" i="16"/>
  <c r="J7" i="16"/>
  <c r="K7" i="16" s="1"/>
  <c r="E7" i="16"/>
  <c r="J6" i="16"/>
  <c r="K6" i="16" s="1"/>
  <c r="E6" i="16"/>
  <c r="K10" i="16" l="1"/>
  <c r="K14" i="16"/>
  <c r="K18" i="16"/>
  <c r="K22" i="16"/>
  <c r="J26" i="16"/>
  <c r="F7" i="16"/>
  <c r="F9" i="16"/>
  <c r="F11" i="16"/>
  <c r="F13" i="16"/>
  <c r="F15" i="16"/>
  <c r="F17" i="16"/>
  <c r="F19" i="16"/>
  <c r="F21" i="16"/>
  <c r="F23" i="16"/>
  <c r="F25" i="16"/>
  <c r="E26" i="16"/>
  <c r="F8" i="16"/>
  <c r="F12" i="16"/>
  <c r="F16" i="16"/>
  <c r="F20" i="16"/>
  <c r="F24" i="16"/>
  <c r="K9" i="16"/>
  <c r="K13" i="16"/>
  <c r="K17" i="16"/>
  <c r="K21" i="16"/>
  <c r="K25" i="16"/>
  <c r="J27" i="16"/>
  <c r="E27" i="16"/>
  <c r="F6" i="16"/>
  <c r="F10" i="16"/>
  <c r="F14" i="16"/>
  <c r="F18" i="16"/>
  <c r="F22" i="16"/>
  <c r="K26" i="16" l="1"/>
  <c r="K27" i="16"/>
  <c r="F26" i="16"/>
  <c r="F27" i="16"/>
  <c r="M9" i="2" l="1"/>
  <c r="N9" i="2" s="1"/>
  <c r="M10" i="2"/>
  <c r="N10" i="2" s="1"/>
  <c r="M11" i="2"/>
  <c r="N11" i="2" s="1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M8" i="2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8" i="2"/>
  <c r="J7" i="3"/>
  <c r="L7" i="3" s="1"/>
  <c r="M7" i="3" s="1"/>
  <c r="J8" i="3"/>
  <c r="J9" i="3"/>
  <c r="J10" i="3"/>
  <c r="J11" i="3"/>
  <c r="J12" i="3"/>
  <c r="J6" i="3"/>
  <c r="K6" i="3"/>
  <c r="K8" i="3"/>
  <c r="K9" i="3"/>
  <c r="K10" i="3"/>
  <c r="K11" i="3"/>
  <c r="K12" i="3"/>
  <c r="K7" i="3"/>
  <c r="O28" i="2"/>
  <c r="O29" i="2"/>
  <c r="Q29" i="2"/>
  <c r="L29" i="2"/>
  <c r="K29" i="2"/>
  <c r="I29" i="2"/>
  <c r="G29" i="2"/>
  <c r="D29" i="2"/>
  <c r="C29" i="2"/>
  <c r="Q28" i="2"/>
  <c r="L28" i="2"/>
  <c r="K28" i="2"/>
  <c r="I28" i="2"/>
  <c r="G28" i="2"/>
  <c r="D28" i="2"/>
  <c r="C28" i="2"/>
  <c r="E31" i="2" l="1"/>
  <c r="M31" i="2"/>
  <c r="F8" i="2"/>
  <c r="F31" i="2" s="1"/>
  <c r="L6" i="3"/>
  <c r="M6" i="3" s="1"/>
  <c r="L12" i="3"/>
  <c r="M12" i="3" s="1"/>
  <c r="L11" i="3"/>
  <c r="M11" i="3" s="1"/>
  <c r="L10" i="3"/>
  <c r="M10" i="3" s="1"/>
  <c r="N8" i="2"/>
  <c r="N31" i="2" s="1"/>
  <c r="L9" i="3"/>
  <c r="M9" i="3" s="1"/>
  <c r="L8" i="3"/>
  <c r="M8" i="3" s="1"/>
  <c r="P24" i="2"/>
  <c r="P16" i="2"/>
  <c r="P23" i="2"/>
  <c r="P15" i="2"/>
  <c r="P22" i="2"/>
  <c r="P14" i="2"/>
  <c r="P21" i="2"/>
  <c r="P13" i="2"/>
  <c r="P8" i="2"/>
  <c r="P20" i="2"/>
  <c r="P12" i="2"/>
  <c r="P27" i="2"/>
  <c r="P19" i="2"/>
  <c r="P11" i="2"/>
  <c r="P26" i="2"/>
  <c r="P18" i="2"/>
  <c r="P10" i="2"/>
  <c r="P25" i="2"/>
  <c r="P17" i="2"/>
  <c r="P9" i="2"/>
  <c r="H13" i="2"/>
  <c r="H27" i="2"/>
  <c r="H19" i="2"/>
  <c r="H11" i="2"/>
  <c r="H18" i="2"/>
  <c r="H25" i="2"/>
  <c r="H17" i="2"/>
  <c r="H9" i="2"/>
  <c r="H26" i="2"/>
  <c r="H10" i="2"/>
  <c r="H24" i="2"/>
  <c r="H16" i="2"/>
  <c r="H23" i="2"/>
  <c r="H15" i="2"/>
  <c r="H22" i="2"/>
  <c r="H14" i="2"/>
  <c r="H21" i="2"/>
  <c r="H8" i="2"/>
  <c r="H20" i="2"/>
  <c r="H12" i="2"/>
  <c r="M29" i="2"/>
  <c r="E28" i="2"/>
  <c r="E29" i="2"/>
  <c r="M28" i="2"/>
  <c r="P28" i="2" l="1"/>
  <c r="H31" i="2"/>
  <c r="P31" i="2"/>
  <c r="N28" i="2"/>
  <c r="N29" i="2"/>
  <c r="P29" i="2"/>
  <c r="F29" i="2"/>
  <c r="F28" i="2"/>
  <c r="H28" i="2"/>
  <c r="H29" i="2"/>
</calcChain>
</file>

<file path=xl/sharedStrings.xml><?xml version="1.0" encoding="utf-8"?>
<sst xmlns="http://schemas.openxmlformats.org/spreadsheetml/2006/main" count="108" uniqueCount="70">
  <si>
    <r>
      <t>7</t>
    </r>
    <r>
      <rPr>
        <sz val="10"/>
        <color theme="1"/>
        <rFont val="ＭＳ Ｐ明朝"/>
        <family val="1"/>
        <charset val="128"/>
      </rPr>
      <t>日</t>
    </r>
    <rPh sb="1" eb="2">
      <t>ニチ</t>
    </rPh>
    <phoneticPr fontId="1"/>
  </si>
  <si>
    <t>SD</t>
    <phoneticPr fontId="1"/>
  </si>
  <si>
    <r>
      <rPr>
        <sz val="10"/>
        <color theme="1"/>
        <rFont val="ＭＳ Ｐ明朝"/>
        <family val="1"/>
        <charset val="128"/>
      </rPr>
      <t>総摂</t>
    </r>
    <rPh sb="0" eb="1">
      <t>ソウ</t>
    </rPh>
    <rPh sb="1" eb="2">
      <t>セツ</t>
    </rPh>
    <phoneticPr fontId="1"/>
  </si>
  <si>
    <r>
      <rPr>
        <sz val="10"/>
        <color theme="1"/>
        <rFont val="ＭＳ Ｐ明朝"/>
        <family val="1"/>
        <charset val="128"/>
      </rPr>
      <t>出生</t>
    </r>
    <rPh sb="0" eb="2">
      <t>シュッセイ</t>
    </rPh>
    <phoneticPr fontId="1"/>
  </si>
  <si>
    <r>
      <t>18</t>
    </r>
    <r>
      <rPr>
        <sz val="10"/>
        <color theme="1"/>
        <rFont val="ＭＳ Ｐ明朝"/>
        <family val="1"/>
        <charset val="128"/>
      </rPr>
      <t>日</t>
    </r>
    <rPh sb="2" eb="3">
      <t>ニチ</t>
    </rPh>
    <phoneticPr fontId="1"/>
  </si>
  <si>
    <r>
      <rPr>
        <sz val="10"/>
        <color theme="1"/>
        <rFont val="ＭＳ Ｐ明朝"/>
        <family val="1"/>
        <charset val="128"/>
      </rPr>
      <t>餌量</t>
    </r>
    <rPh sb="1" eb="2">
      <t>リョウ</t>
    </rPh>
    <phoneticPr fontId="1"/>
  </si>
  <si>
    <r>
      <rPr>
        <sz val="10"/>
        <color theme="1"/>
        <rFont val="ＭＳ Ｐ明朝"/>
        <family val="1"/>
        <charset val="128"/>
      </rPr>
      <t>仔数</t>
    </r>
    <rPh sb="0" eb="1">
      <t>コ</t>
    </rPh>
    <rPh sb="1" eb="2">
      <t>スウ</t>
    </rPh>
    <phoneticPr fontId="1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</si>
  <si>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</si>
  <si>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t>対照群</t>
    <phoneticPr fontId="1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</si>
  <si>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 xml:space="preserve"> </t>
    </r>
    <phoneticPr fontId="1"/>
  </si>
  <si>
    <t>SE</t>
    <phoneticPr fontId="1"/>
  </si>
  <si>
    <t>t</t>
    <phoneticPr fontId="1"/>
  </si>
  <si>
    <t>p</t>
    <phoneticPr fontId="1"/>
  </si>
  <si>
    <t>NS</t>
    <phoneticPr fontId="1"/>
  </si>
  <si>
    <t>+</t>
    <phoneticPr fontId="1"/>
  </si>
  <si>
    <t>***</t>
    <phoneticPr fontId="1"/>
  </si>
  <si>
    <r>
      <rPr>
        <sz val="10"/>
        <color theme="1"/>
        <rFont val="ＭＳ Ｐ明朝"/>
        <family val="1"/>
        <charset val="128"/>
      </rPr>
      <t>差</t>
    </r>
    <rPh sb="0" eb="1">
      <t>サ</t>
    </rPh>
    <phoneticPr fontId="1"/>
  </si>
  <si>
    <r>
      <rPr>
        <sz val="10"/>
        <color theme="1"/>
        <rFont val="ＭＳ Ｐ明朝"/>
        <family val="1"/>
        <charset val="128"/>
      </rPr>
      <t>総摂餌量</t>
    </r>
    <phoneticPr fontId="1"/>
  </si>
  <si>
    <r>
      <rPr>
        <sz val="10"/>
        <color theme="1"/>
        <rFont val="ＭＳ Ｐ明朝"/>
        <family val="1"/>
        <charset val="128"/>
      </rPr>
      <t>出生仔数</t>
    </r>
    <phoneticPr fontId="1"/>
  </si>
  <si>
    <r>
      <rPr>
        <i/>
        <sz val="10"/>
        <color theme="1"/>
        <rFont val="Times New Roman"/>
        <family val="1"/>
      </rPr>
      <t xml:space="preserve">t </t>
    </r>
    <r>
      <rPr>
        <sz val="10"/>
        <color theme="1"/>
        <rFont val="ＭＳ Ｐ明朝"/>
        <family val="1"/>
        <charset val="128"/>
      </rPr>
      <t>検定</t>
    </r>
    <rPh sb="2" eb="4">
      <t>ケンテイ</t>
    </rPh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</si>
  <si>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</si>
  <si>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</si>
  <si>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</si>
  <si>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</si>
  <si>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</si>
  <si>
    <r>
      <t>(</t>
    </r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%</t>
    </r>
    <phoneticPr fontId="1"/>
  </si>
  <si>
    <r>
      <t>(</t>
    </r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</si>
  <si>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t>号</t>
    <rPh sb="0" eb="1">
      <t>ゴウ</t>
    </rPh>
    <phoneticPr fontId="1"/>
  </si>
  <si>
    <t>番</t>
  </si>
  <si>
    <r>
      <t xml:space="preserve"> ――― </t>
    </r>
    <r>
      <rPr>
        <sz val="10"/>
        <color theme="1"/>
        <rFont val="ＭＳ Ｐ明朝"/>
        <family val="1"/>
        <charset val="128"/>
      </rPr>
      <t>体重</t>
    </r>
    <r>
      <rPr>
        <sz val="10"/>
        <color theme="1"/>
        <rFont val="Times New Roman"/>
        <family val="1"/>
      </rPr>
      <t>g ―――</t>
    </r>
    <rPh sb="5" eb="7">
      <t>タイジュウ</t>
    </rPh>
    <phoneticPr fontId="1"/>
  </si>
  <si>
    <t>差</t>
    <rPh sb="0" eb="1">
      <t>サ</t>
    </rPh>
    <phoneticPr fontId="1"/>
  </si>
  <si>
    <t>率</t>
  </si>
  <si>
    <t>率</t>
    <rPh sb="0" eb="1">
      <t>リツ</t>
    </rPh>
    <phoneticPr fontId="1"/>
  </si>
  <si>
    <r>
      <rPr>
        <sz val="9"/>
        <color theme="1"/>
        <rFont val="ＭＳ Ｐ明朝"/>
        <family val="1"/>
        <charset val="128"/>
      </rPr>
      <t>平均</t>
    </r>
    <rPh sb="0" eb="2">
      <t>ヘイキン</t>
    </rPh>
    <phoneticPr fontId="1"/>
  </si>
  <si>
    <r>
      <rPr>
        <sz val="10"/>
        <color theme="1"/>
        <rFont val="ＭＳ Ｐ明朝"/>
        <family val="1"/>
        <charset val="128"/>
      </rPr>
      <t>番</t>
    </r>
  </si>
  <si>
    <r>
      <rPr>
        <sz val="10"/>
        <color theme="1"/>
        <rFont val="ＭＳ Ｐ明朝"/>
        <family val="1"/>
        <charset val="128"/>
      </rPr>
      <t>号</t>
    </r>
    <rPh sb="0" eb="1">
      <t>ゴウ</t>
    </rPh>
    <phoneticPr fontId="1"/>
  </si>
  <si>
    <r>
      <rPr>
        <sz val="10"/>
        <color theme="1"/>
        <rFont val="ＭＳ Ｐ明朝"/>
        <family val="1"/>
        <charset val="128"/>
      </rPr>
      <t>飼料</t>
    </r>
    <rPh sb="0" eb="2">
      <t>シリョウ</t>
    </rPh>
    <phoneticPr fontId="1"/>
  </si>
  <si>
    <r>
      <rPr>
        <sz val="10"/>
        <color theme="1"/>
        <rFont val="ＭＳ Ｐ明朝"/>
        <family val="1"/>
        <charset val="128"/>
      </rPr>
      <t>効率</t>
    </r>
    <rPh sb="0" eb="2">
      <t>コウリツ</t>
    </rPh>
    <phoneticPr fontId="1"/>
  </si>
  <si>
    <r>
      <rPr>
        <sz val="10"/>
        <color theme="1"/>
        <rFont val="ＭＳ Ｐ明朝"/>
        <family val="1"/>
        <charset val="128"/>
      </rPr>
      <t>率</t>
    </r>
    <rPh sb="0" eb="1">
      <t>リツ</t>
    </rPh>
    <phoneticPr fontId="1"/>
  </si>
  <si>
    <r>
      <t>18</t>
    </r>
    <r>
      <rPr>
        <sz val="10"/>
        <color theme="1"/>
        <rFont val="ＭＳ Ｐ明朝"/>
        <family val="1"/>
        <charset val="128"/>
      </rPr>
      <t>日の体重</t>
    </r>
    <rPh sb="2" eb="3">
      <t>ニチ</t>
    </rPh>
    <rPh sb="4" eb="6">
      <t>タイジュウ</t>
    </rPh>
    <phoneticPr fontId="1"/>
  </si>
  <si>
    <r>
      <t xml:space="preserve">  7</t>
    </r>
    <r>
      <rPr>
        <sz val="10"/>
        <color theme="1"/>
        <rFont val="ＭＳ Ｐ明朝"/>
        <family val="1"/>
        <charset val="128"/>
      </rPr>
      <t>日の体重</t>
    </r>
    <rPh sb="3" eb="4">
      <t>ニチ</t>
    </rPh>
    <phoneticPr fontId="1"/>
  </si>
  <si>
    <r>
      <t xml:space="preserve">          </t>
    </r>
    <r>
      <rPr>
        <sz val="10"/>
        <color theme="1"/>
        <rFont val="ＭＳ Ｐ明朝"/>
        <family val="1"/>
        <charset val="128"/>
      </rPr>
      <t>前後差</t>
    </r>
    <rPh sb="10" eb="13">
      <t>ゼンゴサ</t>
    </rPh>
    <phoneticPr fontId="1"/>
  </si>
  <si>
    <r>
      <t xml:space="preserve">              </t>
    </r>
    <r>
      <rPr>
        <sz val="10"/>
        <color theme="1"/>
        <rFont val="ＭＳ Ｐ明朝"/>
        <family val="1"/>
        <charset val="128"/>
      </rPr>
      <t>率</t>
    </r>
    <r>
      <rPr>
        <sz val="10"/>
        <color theme="1"/>
        <rFont val="Times New Roman"/>
        <family val="1"/>
      </rPr>
      <t>%</t>
    </r>
    <rPh sb="14" eb="15">
      <t>リツ</t>
    </rPh>
    <phoneticPr fontId="1"/>
  </si>
  <si>
    <r>
      <t xml:space="preserve">      </t>
    </r>
    <r>
      <rPr>
        <sz val="10"/>
        <color theme="1"/>
        <rFont val="ＭＳ Ｐ明朝"/>
        <family val="1"/>
        <charset val="128"/>
      </rPr>
      <t>飼料効率</t>
    </r>
    <rPh sb="6" eb="10">
      <t>シリョウコウリツ</t>
    </rPh>
    <phoneticPr fontId="1"/>
  </si>
  <si>
    <r>
      <rPr>
        <sz val="8"/>
        <color theme="1"/>
        <rFont val="ＭＳ Ｐ明朝"/>
        <family val="1"/>
        <charset val="128"/>
      </rPr>
      <t>平方和</t>
    </r>
    <rPh sb="0" eb="3">
      <t>ヘイホウワ</t>
    </rPh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</si>
  <si>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</t>
    </r>
  </si>
  <si>
    <t>群間差</t>
    <rPh sb="0" eb="2">
      <t>グンカン</t>
    </rPh>
    <rPh sb="2" eb="3">
      <t>サ</t>
    </rPh>
    <phoneticPr fontId="1"/>
  </si>
  <si>
    <r>
      <rPr>
        <sz val="10"/>
        <color theme="1"/>
        <rFont val="ＭＳ Ｐ明朝"/>
        <family val="1"/>
        <charset val="128"/>
      </rPr>
      <t>偏差平方和</t>
    </r>
    <r>
      <rPr>
        <sz val="10"/>
        <color theme="1"/>
        <rFont val="Times New Roman"/>
        <family val="1"/>
      </rPr>
      <t xml:space="preserve"> = DevSq ( </t>
    </r>
    <r>
      <rPr>
        <sz val="10"/>
        <color theme="1"/>
        <rFont val="ＭＳ Ｐ明朝"/>
        <family val="1"/>
        <charset val="128"/>
      </rPr>
      <t>データの範囲</t>
    </r>
    <r>
      <rPr>
        <sz val="10"/>
        <color theme="1"/>
        <rFont val="Times New Roman"/>
        <family val="1"/>
      </rPr>
      <t xml:space="preserve"> )</t>
    </r>
    <rPh sb="0" eb="2">
      <t>ヘンサ</t>
    </rPh>
    <rPh sb="2" eb="5">
      <t>ヘイホウワ</t>
    </rPh>
    <rPh sb="20" eb="22">
      <t>ハンイ</t>
    </rPh>
    <phoneticPr fontId="1"/>
  </si>
  <si>
    <t>表8.2</t>
    <rPh sb="0" eb="1">
      <t>ヒョウ</t>
    </rPh>
    <phoneticPr fontId="1"/>
  </si>
  <si>
    <r>
      <rPr>
        <i/>
        <sz val="10"/>
        <color theme="1"/>
        <rFont val="Times New Roman"/>
        <family val="1"/>
      </rPr>
      <t xml:space="preserve">n </t>
    </r>
    <r>
      <rPr>
        <sz val="10"/>
        <color theme="1"/>
        <rFont val="Times New Roman"/>
        <family val="1"/>
      </rPr>
      <t>= 2×20</t>
    </r>
  </si>
  <si>
    <t>図8.2</t>
    <rPh sb="0" eb="1">
      <t>ズ</t>
    </rPh>
    <phoneticPr fontId="1"/>
  </si>
  <si>
    <t>図8.3</t>
    <rPh sb="0" eb="1">
      <t>ズ</t>
    </rPh>
    <phoneticPr fontId="1"/>
  </si>
  <si>
    <t>図8.6</t>
    <rPh sb="0" eb="1">
      <t>ズ</t>
    </rPh>
    <phoneticPr fontId="1"/>
  </si>
  <si>
    <t>図8.7</t>
    <rPh sb="0" eb="1">
      <t>ズ</t>
    </rPh>
    <phoneticPr fontId="1"/>
  </si>
  <si>
    <t>図8.5</t>
    <rPh sb="0" eb="1">
      <t>ズ</t>
    </rPh>
    <phoneticPr fontId="1"/>
  </si>
  <si>
    <t>図8.4</t>
    <rPh sb="0" eb="1">
      <t>ズ</t>
    </rPh>
    <phoneticPr fontId="1"/>
  </si>
  <si>
    <r>
      <rPr>
        <sz val="10"/>
        <color theme="1"/>
        <rFont val="ＭＳ Ｐ明朝"/>
        <family val="1"/>
        <charset val="128"/>
      </rPr>
      <t>平方和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(1)</t>
    </r>
    <rPh sb="0" eb="3">
      <t>ヘイホウワ</t>
    </rPh>
    <phoneticPr fontId="1"/>
  </si>
  <si>
    <r>
      <rPr>
        <sz val="10"/>
        <color theme="1"/>
        <rFont val="ＭＳ Ｐ明朝"/>
        <family val="1"/>
        <charset val="128"/>
      </rPr>
      <t>平方和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(2)</t>
    </r>
    <rPh sb="0" eb="3">
      <t>ヘイホウワ</t>
    </rPh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</si>
  <si>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</si>
  <si>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</si>
  <si>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sz val="10"/>
        <color theme="1"/>
        <rFont val="ＭＳ Ｐ明朝"/>
        <family val="1"/>
        <charset val="128"/>
      </rPr>
      <t>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Ph sb="0" eb="1">
      <t>サ</t>
    </rPh>
    <phoneticPr fontId="1"/>
  </si>
  <si>
    <t>率%</t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</si>
  <si>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</si>
  <si>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sz val="10"/>
        <color theme="1"/>
        <rFont val="ＭＳ Ｐ明朝"/>
        <family val="1"/>
        <charset val="128"/>
      </rPr>
      <t>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Ph sb="0" eb="1">
      <t>サ</t>
    </rPh>
    <phoneticPr fontId="1"/>
  </si>
  <si>
    <r>
      <rPr>
        <i/>
        <sz val="10"/>
        <color theme="1"/>
        <rFont val="Times New Roman"/>
        <family val="1"/>
      </rPr>
      <t xml:space="preserve">t </t>
    </r>
    <r>
      <rPr>
        <sz val="10"/>
        <color theme="1"/>
        <rFont val="Times New Roman"/>
        <family val="1"/>
      </rPr>
      <t xml:space="preserve">= </t>
    </r>
    <r>
      <rPr>
        <sz val="10"/>
        <color theme="1"/>
        <rFont val="ＭＳ Ｐ明朝"/>
        <family val="1"/>
        <charset val="128"/>
      </rPr>
      <t>群間差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SE</t>
    </r>
    <rPh sb="4" eb="6">
      <t>グンカン</t>
    </rPh>
    <rPh sb="6" eb="7">
      <t>サ</t>
    </rPh>
    <phoneticPr fontId="1"/>
  </si>
  <si>
    <r>
      <rPr>
        <i/>
        <sz val="10"/>
        <color theme="1"/>
        <rFont val="Times New Roman"/>
        <family val="1"/>
      </rPr>
      <t xml:space="preserve">p </t>
    </r>
    <r>
      <rPr>
        <sz val="10"/>
        <color theme="1"/>
        <rFont val="Times New Roman"/>
        <family val="1"/>
      </rPr>
      <t>= T.dist.2T ( |</t>
    </r>
    <r>
      <rPr>
        <i/>
        <sz val="10"/>
        <color theme="1"/>
        <rFont val="Times New Roman"/>
        <family val="1"/>
      </rPr>
      <t>t|</t>
    </r>
    <r>
      <rPr>
        <sz val="10"/>
        <color theme="1"/>
        <rFont val="Times New Roman"/>
        <family val="1"/>
      </rPr>
      <t>, 40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2 )</t>
    </r>
    <phoneticPr fontId="1"/>
  </si>
  <si>
    <r>
      <rPr>
        <sz val="10"/>
        <color theme="1"/>
        <rFont val="ＭＳ Ｐ明朝"/>
        <family val="1"/>
        <charset val="128"/>
      </rPr>
      <t>標準誤差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SE</t>
    </r>
    <r>
      <rPr>
        <sz val="10"/>
        <color theme="1"/>
        <rFont val="Times New Roman"/>
        <family val="1"/>
      </rPr>
      <t xml:space="preserve"> = Sqrt ( ((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(1)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(2)</t>
    </r>
    <r>
      <rPr>
        <sz val="10"/>
        <color theme="1"/>
        <rFont val="Times New Roman"/>
        <family val="1"/>
      </rPr>
      <t>)/(40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2))*(1/20 + 1/20) )</t>
    </r>
    <rPh sb="0" eb="4">
      <t>ヒョウジュンゴサ</t>
    </rPh>
    <phoneticPr fontId="1"/>
  </si>
  <si>
    <r>
      <rPr>
        <sz val="10"/>
        <color theme="1"/>
        <rFont val="ＭＳ Ｐ明朝"/>
        <family val="1"/>
        <charset val="128"/>
      </rPr>
      <t>対照群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</si>
  <si>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</si>
  <si>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(</t>
    </r>
    <r>
      <rPr>
        <i/>
        <sz val="9"/>
        <color theme="1"/>
        <rFont val="Times New Roman"/>
        <family val="1"/>
      </rPr>
      <t>x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</si>
</sst>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);[Red]\(0.000\)"/>
    <numFmt numFmtId="177" formatCode="0.00_);[Red]\(0.00\)"/>
    <numFmt numFmtId="178" formatCode="0.0_);[Red]\(0.0\)"/>
    <numFmt numFmtId="179" formatCode="0_);[Red]\(0\)"/>
    <numFmt numFmtId="180" formatCode="0.0000_);[Red]\(0.0000\)"/>
    <numFmt numFmtId="181" formatCode="0.0000_ "/>
    <numFmt numFmtId="182" formatCode="0.00_ "/>
  </numFmts>
  <fonts count="17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9"/>
      <color theme="1"/>
      <name val="ＭＳ Ｐ明朝"/>
      <family val="1"/>
      <charset val="128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ＭＳ Ｐ明朝"/>
      <family val="1"/>
      <charset val="128"/>
    </font>
    <font>
      <vertAlign val="superscript"/>
      <sz val="10"/>
      <color theme="1"/>
      <name val="Times New Roman"/>
      <family val="1"/>
    </font>
    <font>
      <sz val="11"/>
      <color theme="1"/>
      <name val="ＭＳ Ｐ明朝"/>
      <family val="1"/>
      <charset val="128"/>
    </font>
    <font>
      <i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81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/>
    </xf>
    <xf numFmtId="182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/>
    </xf>
    <xf numFmtId="181" fontId="2" fillId="0" borderId="2" xfId="0" applyNumberFormat="1" applyFont="1" applyBorder="1">
      <alignment vertical="center"/>
    </xf>
    <xf numFmtId="182" fontId="2" fillId="0" borderId="2" xfId="0" applyNumberFormat="1" applyFont="1" applyBorder="1">
      <alignment vertical="center"/>
    </xf>
    <xf numFmtId="176" fontId="4" fillId="0" borderId="0" xfId="0" applyNumberFormat="1" applyFont="1">
      <alignment vertical="center"/>
    </xf>
    <xf numFmtId="176" fontId="10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>
      <alignment vertical="center"/>
    </xf>
    <xf numFmtId="176" fontId="11" fillId="0" borderId="0" xfId="0" applyNumberFormat="1" applyFont="1">
      <alignment vertical="center"/>
    </xf>
    <xf numFmtId="179" fontId="11" fillId="0" borderId="0" xfId="0" applyNumberFormat="1" applyFont="1">
      <alignment vertical="center"/>
    </xf>
    <xf numFmtId="177" fontId="11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180" fontId="11" fillId="0" borderId="0" xfId="0" applyNumberFormat="1" applyFont="1">
      <alignment vertical="center"/>
    </xf>
    <xf numFmtId="181" fontId="2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表!$D$8:$D$27</c:f>
              <c:numCache>
                <c:formatCode>0.0_);[Red]\(0.0\)</c:formatCode>
                <c:ptCount val="20"/>
                <c:pt idx="0">
                  <c:v>318.10000000000002</c:v>
                </c:pt>
                <c:pt idx="1">
                  <c:v>324</c:v>
                </c:pt>
                <c:pt idx="2">
                  <c:v>339.9</c:v>
                </c:pt>
                <c:pt idx="3">
                  <c:v>356.1</c:v>
                </c:pt>
                <c:pt idx="4">
                  <c:v>328.6</c:v>
                </c:pt>
                <c:pt idx="5">
                  <c:v>338.1</c:v>
                </c:pt>
                <c:pt idx="6">
                  <c:v>349.3</c:v>
                </c:pt>
                <c:pt idx="7">
                  <c:v>308.3</c:v>
                </c:pt>
                <c:pt idx="8">
                  <c:v>340</c:v>
                </c:pt>
                <c:pt idx="9">
                  <c:v>335.4</c:v>
                </c:pt>
                <c:pt idx="10">
                  <c:v>296</c:v>
                </c:pt>
                <c:pt idx="11">
                  <c:v>367.2</c:v>
                </c:pt>
                <c:pt idx="12">
                  <c:v>313.39999999999998</c:v>
                </c:pt>
                <c:pt idx="13">
                  <c:v>304.5</c:v>
                </c:pt>
                <c:pt idx="14">
                  <c:v>342.7</c:v>
                </c:pt>
                <c:pt idx="15">
                  <c:v>320.60000000000002</c:v>
                </c:pt>
                <c:pt idx="16">
                  <c:v>345.9</c:v>
                </c:pt>
                <c:pt idx="17">
                  <c:v>326.60000000000002</c:v>
                </c:pt>
                <c:pt idx="18">
                  <c:v>310.10000000000002</c:v>
                </c:pt>
                <c:pt idx="19">
                  <c:v>310.7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482079499098756"/>
                  <c:y val="0.299308349716311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表!$L$8:$L$27</c:f>
              <c:numCache>
                <c:formatCode>0.0_);[Red]\(0.0\)</c:formatCode>
                <c:ptCount val="20"/>
                <c:pt idx="0">
                  <c:v>309.10000000000002</c:v>
                </c:pt>
                <c:pt idx="1">
                  <c:v>305.39999999999998</c:v>
                </c:pt>
                <c:pt idx="2">
                  <c:v>331.5</c:v>
                </c:pt>
                <c:pt idx="3">
                  <c:v>323.2</c:v>
                </c:pt>
                <c:pt idx="4">
                  <c:v>332.1</c:v>
                </c:pt>
                <c:pt idx="5">
                  <c:v>339.6</c:v>
                </c:pt>
                <c:pt idx="6">
                  <c:v>330.2</c:v>
                </c:pt>
                <c:pt idx="7">
                  <c:v>318.7</c:v>
                </c:pt>
                <c:pt idx="8">
                  <c:v>317.10000000000002</c:v>
                </c:pt>
                <c:pt idx="9">
                  <c:v>328.7</c:v>
                </c:pt>
                <c:pt idx="10">
                  <c:v>335.4</c:v>
                </c:pt>
                <c:pt idx="11">
                  <c:v>332</c:v>
                </c:pt>
                <c:pt idx="12">
                  <c:v>309.89999999999998</c:v>
                </c:pt>
                <c:pt idx="13">
                  <c:v>282.5</c:v>
                </c:pt>
                <c:pt idx="14">
                  <c:v>275.39999999999998</c:v>
                </c:pt>
                <c:pt idx="15">
                  <c:v>329.5</c:v>
                </c:pt>
                <c:pt idx="16">
                  <c:v>329.1</c:v>
                </c:pt>
                <c:pt idx="17">
                  <c:v>295.7</c:v>
                </c:pt>
                <c:pt idx="18">
                  <c:v>306.5</c:v>
                </c:pt>
                <c:pt idx="19">
                  <c:v>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400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18</a:t>
                </a:r>
                <a:r>
                  <a:rPr lang="ja-JP" altLang="en-US"/>
                  <a:t>日目体重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794747133118427"/>
          <c:y val="3.4398419531019124E-2"/>
          <c:w val="0.62171537282671874"/>
          <c:h val="0.85820027704870228"/>
        </c:manualLayout>
      </c:layout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前後線グラフ!$C$6:$D$6</c:f>
              <c:numCache>
                <c:formatCode>0.0_);[Red]\(0.0\)</c:formatCode>
                <c:ptCount val="2"/>
                <c:pt idx="0">
                  <c:v>248.7</c:v>
                </c:pt>
                <c:pt idx="1">
                  <c:v>318.10000000000002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AE-4DD8-8682-18586EC2A16D}"/>
            </c:ext>
          </c:extLst>
        </c:ser>
        <c:ser>
          <c:idx val="1"/>
          <c:order val="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前後線グラフ!$C$7:$D$7</c:f>
              <c:numCache>
                <c:formatCode>0.0_);[Red]\(0.0\)</c:formatCode>
                <c:ptCount val="2"/>
                <c:pt idx="0">
                  <c:v>261.3</c:v>
                </c:pt>
                <c:pt idx="1">
                  <c:v>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AE-4DD8-8682-18586EC2A16D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前後線グラフ!$C$8:$D$8</c:f>
              <c:numCache>
                <c:formatCode>0.0_);[Red]\(0.0\)</c:formatCode>
                <c:ptCount val="2"/>
                <c:pt idx="0">
                  <c:v>265.60000000000002</c:v>
                </c:pt>
                <c:pt idx="1">
                  <c:v>339.9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AE-4DD8-8682-18586EC2A16D}"/>
            </c:ext>
          </c:extLst>
        </c:ser>
        <c:ser>
          <c:idx val="3"/>
          <c:order val="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前後線グラフ!$C$9:$D$9</c:f>
              <c:numCache>
                <c:formatCode>0.0_);[Red]\(0.0\)</c:formatCode>
                <c:ptCount val="2"/>
                <c:pt idx="0">
                  <c:v>284</c:v>
                </c:pt>
                <c:pt idx="1">
                  <c:v>356.1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AE-4DD8-8682-18586EC2A16D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前後線グラフ!$C$10:$D$10</c:f>
              <c:numCache>
                <c:formatCode>0.0_);[Red]\(0.0\)</c:formatCode>
                <c:ptCount val="2"/>
                <c:pt idx="0">
                  <c:v>254.9</c:v>
                </c:pt>
                <c:pt idx="1">
                  <c:v>328.6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AE-4DD8-8682-18586EC2A16D}"/>
            </c:ext>
          </c:extLst>
        </c:ser>
        <c:ser>
          <c:idx val="5"/>
          <c:order val="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前後線グラフ!$C$11:$D$11</c:f>
              <c:numCache>
                <c:formatCode>0.0_);[Red]\(0.0\)</c:formatCode>
                <c:ptCount val="2"/>
                <c:pt idx="0">
                  <c:v>267.39999999999998</c:v>
                </c:pt>
                <c:pt idx="1">
                  <c:v>338.1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AE-4DD8-8682-18586EC2A16D}"/>
            </c:ext>
          </c:extLst>
        </c:ser>
        <c:ser>
          <c:idx val="6"/>
          <c:order val="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前後線グラフ!$C$12:$D$12</c:f>
              <c:numCache>
                <c:formatCode>0.0_);[Red]\(0.0\)</c:formatCode>
                <c:ptCount val="2"/>
                <c:pt idx="0">
                  <c:v>271</c:v>
                </c:pt>
                <c:pt idx="1">
                  <c:v>349.3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AE-4DD8-8682-18586EC2A16D}"/>
            </c:ext>
          </c:extLst>
        </c:ser>
        <c:ser>
          <c:idx val="7"/>
          <c:order val="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前後線グラフ!$C$13:$D$13</c:f>
              <c:numCache>
                <c:formatCode>0.0_);[Red]\(0.0\)</c:formatCode>
                <c:ptCount val="2"/>
                <c:pt idx="0">
                  <c:v>257.39999999999998</c:v>
                </c:pt>
                <c:pt idx="1">
                  <c:v>308.3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AE-4DD8-8682-18586EC2A16D}"/>
            </c:ext>
          </c:extLst>
        </c:ser>
        <c:ser>
          <c:idx val="8"/>
          <c:order val="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前後線グラフ!$C$14:$D$14</c:f>
              <c:numCache>
                <c:formatCode>0.0_);[Red]\(0.0\)</c:formatCode>
                <c:ptCount val="2"/>
                <c:pt idx="0">
                  <c:v>282.2</c:v>
                </c:pt>
                <c:pt idx="1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3AE-4DD8-8682-18586EC2A16D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前後線グラフ!$C$15:$D$15</c:f>
              <c:numCache>
                <c:formatCode>0.0_);[Red]\(0.0\)</c:formatCode>
                <c:ptCount val="2"/>
                <c:pt idx="0">
                  <c:v>268.3</c:v>
                </c:pt>
                <c:pt idx="1">
                  <c:v>335.4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3AE-4DD8-8682-18586EC2A16D}"/>
            </c:ext>
          </c:extLst>
        </c:ser>
        <c:ser>
          <c:idx val="10"/>
          <c:order val="1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solidFill>
                  <a:schemeClr val="bg1"/>
                </a:solidFill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5E9-44C7-B893-8915D38E45A1}"/>
              </c:ext>
            </c:extLst>
          </c:dPt>
          <c:val>
            <c:numRef>
              <c:f>前後線グラフ!$C$16:$D$16</c:f>
              <c:numCache>
                <c:formatCode>0.0_);[Red]\(0.0\)</c:formatCode>
                <c:ptCount val="2"/>
                <c:pt idx="0">
                  <c:v>236.8</c:v>
                </c:pt>
                <c:pt idx="1">
                  <c:v>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3AE-4DD8-8682-18586EC2A16D}"/>
            </c:ext>
          </c:extLst>
        </c:ser>
        <c:ser>
          <c:idx val="11"/>
          <c:order val="1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前後線グラフ!$C$17:$D$17</c:f>
              <c:numCache>
                <c:formatCode>0.0_);[Red]\(0.0\)</c:formatCode>
                <c:ptCount val="2"/>
                <c:pt idx="0">
                  <c:v>288</c:v>
                </c:pt>
                <c:pt idx="1">
                  <c:v>367.2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3AE-4DD8-8682-18586EC2A16D}"/>
            </c:ext>
          </c:extLst>
        </c:ser>
        <c:ser>
          <c:idx val="12"/>
          <c:order val="1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前後線グラフ!$C$18:$D$18</c:f>
              <c:numCache>
                <c:formatCode>0.0_);[Red]\(0.0\)</c:formatCode>
                <c:ptCount val="2"/>
                <c:pt idx="0">
                  <c:v>246.9</c:v>
                </c:pt>
                <c:pt idx="1">
                  <c:v>313.39999999999998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3AE-4DD8-8682-18586EC2A16D}"/>
            </c:ext>
          </c:extLst>
        </c:ser>
        <c:ser>
          <c:idx val="13"/>
          <c:order val="13"/>
          <c:spPr>
            <a:ln w="63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solidFill>
                  <a:schemeClr val="bg1"/>
                </a:solidFill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1D-4175-9389-43280ED586FE}"/>
              </c:ext>
            </c:extLst>
          </c:dPt>
          <c:val>
            <c:numRef>
              <c:f>前後線グラフ!$C$19:$D$19</c:f>
              <c:numCache>
                <c:formatCode>0.0_);[Red]\(0.0\)</c:formatCode>
                <c:ptCount val="2"/>
                <c:pt idx="0">
                  <c:v>236.6</c:v>
                </c:pt>
                <c:pt idx="1">
                  <c:v>304.5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3AE-4DD8-8682-18586EC2A16D}"/>
            </c:ext>
          </c:extLst>
        </c:ser>
        <c:ser>
          <c:idx val="14"/>
          <c:order val="1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前後線グラフ!$C$20:$D$20</c:f>
              <c:numCache>
                <c:formatCode>0.0_);[Red]\(0.0\)</c:formatCode>
                <c:ptCount val="2"/>
                <c:pt idx="0">
                  <c:v>254.8</c:v>
                </c:pt>
                <c:pt idx="1">
                  <c:v>342.7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3AE-4DD8-8682-18586EC2A16D}"/>
            </c:ext>
          </c:extLst>
        </c:ser>
        <c:ser>
          <c:idx val="15"/>
          <c:order val="1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前後線グラフ!$C$21:$D$21</c:f>
              <c:numCache>
                <c:formatCode>0.0_);[Red]\(0.0\)</c:formatCode>
                <c:ptCount val="2"/>
                <c:pt idx="0">
                  <c:v>251.5</c:v>
                </c:pt>
                <c:pt idx="1">
                  <c:v>320.60000000000002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3AE-4DD8-8682-18586EC2A16D}"/>
            </c:ext>
          </c:extLst>
        </c:ser>
        <c:ser>
          <c:idx val="16"/>
          <c:order val="1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前後線グラフ!$C$22:$D$22</c:f>
              <c:numCache>
                <c:formatCode>0.0_);[Red]\(0.0\)</c:formatCode>
                <c:ptCount val="2"/>
                <c:pt idx="0">
                  <c:v>270.8</c:v>
                </c:pt>
                <c:pt idx="1">
                  <c:v>345.9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3AE-4DD8-8682-18586EC2A16D}"/>
            </c:ext>
          </c:extLst>
        </c:ser>
        <c:ser>
          <c:idx val="17"/>
          <c:order val="1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前後線グラフ!$C$23:$D$23</c:f>
              <c:numCache>
                <c:formatCode>0.0_);[Red]\(0.0\)</c:formatCode>
                <c:ptCount val="2"/>
                <c:pt idx="0">
                  <c:v>254.4</c:v>
                </c:pt>
                <c:pt idx="1">
                  <c:v>326.60000000000002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3AE-4DD8-8682-18586EC2A16D}"/>
            </c:ext>
          </c:extLst>
        </c:ser>
        <c:ser>
          <c:idx val="18"/>
          <c:order val="1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前後線グラフ!$C$24:$D$24</c:f>
              <c:numCache>
                <c:formatCode>0.0_);[Red]\(0.0\)</c:formatCode>
                <c:ptCount val="2"/>
                <c:pt idx="0">
                  <c:v>240.2</c:v>
                </c:pt>
                <c:pt idx="1">
                  <c:v>310.10000000000002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3AE-4DD8-8682-18586EC2A16D}"/>
            </c:ext>
          </c:extLst>
        </c:ser>
        <c:ser>
          <c:idx val="19"/>
          <c:order val="1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前後線グラフ!$C$25:$D$25</c:f>
              <c:numCache>
                <c:formatCode>0.0_);[Red]\(0.0\)</c:formatCode>
                <c:ptCount val="2"/>
                <c:pt idx="0">
                  <c:v>245.8</c:v>
                </c:pt>
                <c:pt idx="1">
                  <c:v>310.7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3AE-4DD8-8682-18586EC2A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000584"/>
        <c:axId val="673007144"/>
      </c:lineChart>
      <c:catAx>
        <c:axId val="67300058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                </a:t>
                </a:r>
                <a:r>
                  <a:rPr lang="en-US" altLang="ja-JP"/>
                  <a:t>14</a:t>
                </a:r>
                <a:r>
                  <a:rPr lang="ja-JP" altLang="en-US"/>
                  <a:t>日</a:t>
                </a:r>
              </a:p>
            </c:rich>
          </c:tx>
          <c:layout>
            <c:manualLayout>
              <c:xMode val="edge"/>
              <c:yMode val="edge"/>
              <c:x val="0.32407334989166625"/>
              <c:y val="0.90458836443468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crossAx val="673007144"/>
        <c:crosses val="autoZero"/>
        <c:auto val="1"/>
        <c:lblAlgn val="ctr"/>
        <c:lblOffset val="100"/>
        <c:noMultiLvlLbl val="0"/>
      </c:catAx>
      <c:valAx>
        <c:axId val="673007144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000584"/>
        <c:crosses val="autoZero"/>
        <c:crossBetween val="between"/>
      </c:valAx>
      <c:spPr>
        <a:noFill/>
        <a:ln w="6350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39627875697033"/>
          <c:y val="2.7126032708345082E-2"/>
          <c:w val="0.65191043597426424"/>
          <c:h val="0.85798877315512456"/>
        </c:manualLayout>
      </c:layout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前後線グラフ!$H$6:$I$6</c:f>
              <c:numCache>
                <c:formatCode>0.0_);[Red]\(0.0\)</c:formatCode>
                <c:ptCount val="2"/>
                <c:pt idx="0">
                  <c:v>257.89999999999998</c:v>
                </c:pt>
                <c:pt idx="1">
                  <c:v>309.10000000000002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3-4910-9E56-E2A8DFA03CC8}"/>
            </c:ext>
          </c:extLst>
        </c:ser>
        <c:ser>
          <c:idx val="1"/>
          <c:order val="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前後線グラフ!$H$7:$I$7</c:f>
              <c:numCache>
                <c:formatCode>0.0_);[Red]\(0.0\)</c:formatCode>
                <c:ptCount val="2"/>
                <c:pt idx="0">
                  <c:v>260.7</c:v>
                </c:pt>
                <c:pt idx="1">
                  <c:v>305.39999999999998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3-4910-9E56-E2A8DFA03CC8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前後線グラフ!$H$8:$I$8</c:f>
              <c:numCache>
                <c:formatCode>0.0_);[Red]\(0.0\)</c:formatCode>
                <c:ptCount val="2"/>
                <c:pt idx="0">
                  <c:v>277</c:v>
                </c:pt>
                <c:pt idx="1">
                  <c:v>331.5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3-4910-9E56-E2A8DFA03CC8}"/>
            </c:ext>
          </c:extLst>
        </c:ser>
        <c:ser>
          <c:idx val="3"/>
          <c:order val="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前後線グラフ!$H$9:$I$9</c:f>
              <c:numCache>
                <c:formatCode>0.0_);[Red]\(0.0\)</c:formatCode>
                <c:ptCount val="2"/>
                <c:pt idx="0">
                  <c:v>283.8</c:v>
                </c:pt>
                <c:pt idx="1">
                  <c:v>323.2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A3-4910-9E56-E2A8DFA03CC8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前後線グラフ!$H$10:$I$10</c:f>
              <c:numCache>
                <c:formatCode>0.0_);[Red]\(0.0\)</c:formatCode>
                <c:ptCount val="2"/>
                <c:pt idx="0">
                  <c:v>281.2</c:v>
                </c:pt>
                <c:pt idx="1">
                  <c:v>332.1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A3-4910-9E56-E2A8DFA03CC8}"/>
            </c:ext>
          </c:extLst>
        </c:ser>
        <c:ser>
          <c:idx val="5"/>
          <c:order val="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前後線グラフ!$H$11:$I$11</c:f>
              <c:numCache>
                <c:formatCode>0.0_);[Red]\(0.0\)</c:formatCode>
                <c:ptCount val="2"/>
                <c:pt idx="0">
                  <c:v>292.3</c:v>
                </c:pt>
                <c:pt idx="1">
                  <c:v>339.6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A3-4910-9E56-E2A8DFA03CC8}"/>
            </c:ext>
          </c:extLst>
        </c:ser>
        <c:ser>
          <c:idx val="6"/>
          <c:order val="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前後線グラフ!$H$12:$I$12</c:f>
              <c:numCache>
                <c:formatCode>0.0_);[Red]\(0.0\)</c:formatCode>
                <c:ptCount val="2"/>
                <c:pt idx="0">
                  <c:v>270.10000000000002</c:v>
                </c:pt>
                <c:pt idx="1">
                  <c:v>330.2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A3-4910-9E56-E2A8DFA03CC8}"/>
            </c:ext>
          </c:extLst>
        </c:ser>
        <c:ser>
          <c:idx val="7"/>
          <c:order val="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前後線グラフ!$H$13:$I$13</c:f>
              <c:numCache>
                <c:formatCode>0.0_);[Red]\(0.0\)</c:formatCode>
                <c:ptCount val="2"/>
                <c:pt idx="0">
                  <c:v>265.8</c:v>
                </c:pt>
                <c:pt idx="1">
                  <c:v>318.7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A3-4910-9E56-E2A8DFA03CC8}"/>
            </c:ext>
          </c:extLst>
        </c:ser>
        <c:ser>
          <c:idx val="8"/>
          <c:order val="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前後線グラフ!$H$14:$I$14</c:f>
              <c:numCache>
                <c:formatCode>0.0_);[Red]\(0.0\)</c:formatCode>
                <c:ptCount val="2"/>
                <c:pt idx="0">
                  <c:v>269.89999999999998</c:v>
                </c:pt>
                <c:pt idx="1">
                  <c:v>317.10000000000002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A3-4910-9E56-E2A8DFA03CC8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前後線グラフ!$H$15:$I$15</c:f>
              <c:numCache>
                <c:formatCode>0.0_);[Red]\(0.0\)</c:formatCode>
                <c:ptCount val="2"/>
                <c:pt idx="0">
                  <c:v>269.8</c:v>
                </c:pt>
                <c:pt idx="1">
                  <c:v>328.7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5A3-4910-9E56-E2A8DFA03CC8}"/>
            </c:ext>
          </c:extLst>
        </c:ser>
        <c:ser>
          <c:idx val="10"/>
          <c:order val="1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前後線グラフ!$H$16:$I$16</c:f>
              <c:numCache>
                <c:formatCode>0.0_);[Red]\(0.0\)</c:formatCode>
                <c:ptCount val="2"/>
                <c:pt idx="0">
                  <c:v>267.10000000000002</c:v>
                </c:pt>
                <c:pt idx="1">
                  <c:v>335.4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5A3-4910-9E56-E2A8DFA03CC8}"/>
            </c:ext>
          </c:extLst>
        </c:ser>
        <c:ser>
          <c:idx val="11"/>
          <c:order val="11"/>
          <c:spPr>
            <a:ln w="63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CB-4848-ABFF-1208828407E7}"/>
              </c:ext>
            </c:extLst>
          </c:dPt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前後線グラフ!$H$17:$I$17</c:f>
              <c:numCache>
                <c:formatCode>0.0_);[Red]\(0.0\)</c:formatCode>
                <c:ptCount val="2"/>
                <c:pt idx="0">
                  <c:v>259.39999999999998</c:v>
                </c:pt>
                <c:pt idx="1">
                  <c:v>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5A3-4910-9E56-E2A8DFA03CC8}"/>
            </c:ext>
          </c:extLst>
        </c:ser>
        <c:ser>
          <c:idx val="12"/>
          <c:order val="1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前後線グラフ!$H$18:$I$18</c:f>
              <c:numCache>
                <c:formatCode>0.0_);[Red]\(0.0\)</c:formatCode>
                <c:ptCount val="2"/>
                <c:pt idx="0">
                  <c:v>246.3</c:v>
                </c:pt>
                <c:pt idx="1">
                  <c:v>309.89999999999998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5A3-4910-9E56-E2A8DFA03CC8}"/>
            </c:ext>
          </c:extLst>
        </c:ser>
        <c:ser>
          <c:idx val="13"/>
          <c:order val="1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前後線グラフ!$H$19:$I$19</c:f>
              <c:numCache>
                <c:formatCode>0.0_);[Red]\(0.0\)</c:formatCode>
                <c:ptCount val="2"/>
                <c:pt idx="0">
                  <c:v>230.1</c:v>
                </c:pt>
                <c:pt idx="1">
                  <c:v>282.5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5A3-4910-9E56-E2A8DFA03CC8}"/>
            </c:ext>
          </c:extLst>
        </c:ser>
        <c:ser>
          <c:idx val="14"/>
          <c:order val="1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前後線グラフ!$H$20:$I$20</c:f>
              <c:numCache>
                <c:formatCode>0.0_);[Red]\(0.0\)</c:formatCode>
                <c:ptCount val="2"/>
                <c:pt idx="0">
                  <c:v>223.6</c:v>
                </c:pt>
                <c:pt idx="1">
                  <c:v>275.39999999999998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5A3-4910-9E56-E2A8DFA03CC8}"/>
            </c:ext>
          </c:extLst>
        </c:ser>
        <c:ser>
          <c:idx val="15"/>
          <c:order val="1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前後線グラフ!$H$21:$I$21</c:f>
              <c:numCache>
                <c:formatCode>0.0_);[Red]\(0.0\)</c:formatCode>
                <c:ptCount val="2"/>
                <c:pt idx="0">
                  <c:v>277.10000000000002</c:v>
                </c:pt>
                <c:pt idx="1">
                  <c:v>329.5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5A3-4910-9E56-E2A8DFA03CC8}"/>
            </c:ext>
          </c:extLst>
        </c:ser>
        <c:ser>
          <c:idx val="16"/>
          <c:order val="1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前後線グラフ!$H$22:$I$22</c:f>
              <c:numCache>
                <c:formatCode>0.0_);[Red]\(0.0\)</c:formatCode>
                <c:ptCount val="2"/>
                <c:pt idx="0">
                  <c:v>269.10000000000002</c:v>
                </c:pt>
                <c:pt idx="1">
                  <c:v>329.1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5A3-4910-9E56-E2A8DFA03CC8}"/>
            </c:ext>
          </c:extLst>
        </c:ser>
        <c:ser>
          <c:idx val="17"/>
          <c:order val="1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前後線グラフ!$H$23:$I$23</c:f>
              <c:numCache>
                <c:formatCode>0.0_);[Red]\(0.0\)</c:formatCode>
                <c:ptCount val="2"/>
                <c:pt idx="0">
                  <c:v>231.4</c:v>
                </c:pt>
                <c:pt idx="1">
                  <c:v>295.7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5A3-4910-9E56-E2A8DFA03CC8}"/>
            </c:ext>
          </c:extLst>
        </c:ser>
        <c:ser>
          <c:idx val="18"/>
          <c:order val="1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前後線グラフ!$H$24:$I$24</c:f>
              <c:numCache>
                <c:formatCode>0.0_);[Red]\(0.0\)</c:formatCode>
                <c:ptCount val="2"/>
                <c:pt idx="0">
                  <c:v>239</c:v>
                </c:pt>
                <c:pt idx="1">
                  <c:v>306.5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5A3-4910-9E56-E2A8DFA03CC8}"/>
            </c:ext>
          </c:extLst>
        </c:ser>
        <c:ser>
          <c:idx val="19"/>
          <c:order val="1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前後線グラフ!$H$25:$I$25</c:f>
              <c:numCache>
                <c:formatCode>0.0_);[Red]\(0.0\)</c:formatCode>
                <c:ptCount val="2"/>
                <c:pt idx="0">
                  <c:v>257.39999999999998</c:v>
                </c:pt>
                <c:pt idx="1">
                  <c:v>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5A3-4910-9E56-E2A8DFA03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213984"/>
        <c:axId val="588724328"/>
      </c:lineChart>
      <c:catAx>
        <c:axId val="5772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8724328"/>
        <c:crosses val="autoZero"/>
        <c:auto val="1"/>
        <c:lblAlgn val="ctr"/>
        <c:lblOffset val="100"/>
        <c:noMultiLvlLbl val="0"/>
      </c:catAx>
      <c:valAx>
        <c:axId val="588724328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13984"/>
        <c:crosses val="autoZero"/>
        <c:crossBetween val="between"/>
        <c:majorUnit val="20"/>
      </c:valAx>
      <c:spPr>
        <a:noFill/>
        <a:ln w="6350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691395503272934E-2"/>
                  <c:y val="-0.194293223049576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918243050943933"/>
                  <c:y val="0.18232227439875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</a:t>
                </a:r>
                <a:r>
                  <a:rPr lang="ja-JP" altLang="ja-JP" sz="1000" b="0" i="0" u="none" strike="noStrike" baseline="0">
                    <a:effectLst/>
                  </a:rPr>
                  <a:t>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ja-JP" altLang="en-US"/>
                  <a:t> </a:t>
                </a:r>
              </a:p>
            </c:rich>
          </c:tx>
          <c:layout>
            <c:manualLayout>
              <c:xMode val="edge"/>
              <c:yMode val="edge"/>
              <c:x val="0.44546172089934549"/>
              <c:y val="0.89790426908150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 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6191063466464278E-2"/>
                  <c:y val="-8.46783673386234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6600322550042693E-2"/>
                  <c:y val="0.316453412073490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28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総摂取量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178825538373967E-2"/>
                  <c:y val="-0.294894011469782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表!$H$8:$H$27</c:f>
              <c:numCache>
                <c:formatCode>0.000_);[Red]\(0.000\)</c:formatCode>
                <c:ptCount val="20"/>
                <c:pt idx="0">
                  <c:v>0.34136743728480096</c:v>
                </c:pt>
                <c:pt idx="1">
                  <c:v>0.28116591928251117</c:v>
                </c:pt>
                <c:pt idx="2">
                  <c:v>0.30338913842384629</c:v>
                </c:pt>
                <c:pt idx="3">
                  <c:v>0.30486257928118404</c:v>
                </c:pt>
                <c:pt idx="4">
                  <c:v>0.36039119804400988</c:v>
                </c:pt>
                <c:pt idx="5">
                  <c:v>0.31704035874439485</c:v>
                </c:pt>
                <c:pt idx="6">
                  <c:v>0.34266958424507665</c:v>
                </c:pt>
                <c:pt idx="7">
                  <c:v>0.22990063233965688</c:v>
                </c:pt>
                <c:pt idx="8">
                  <c:v>0.26142017186793309</c:v>
                </c:pt>
                <c:pt idx="9">
                  <c:v>0.31891634980988576</c:v>
                </c:pt>
                <c:pt idx="10">
                  <c:v>0.30978545264259544</c:v>
                </c:pt>
                <c:pt idx="11">
                  <c:v>0.30650154798761609</c:v>
                </c:pt>
                <c:pt idx="12">
                  <c:v>0.33619817997977741</c:v>
                </c:pt>
                <c:pt idx="13">
                  <c:v>0.31522748375116066</c:v>
                </c:pt>
                <c:pt idx="14">
                  <c:v>0.37887931034482747</c:v>
                </c:pt>
                <c:pt idx="15">
                  <c:v>0.30697467792092414</c:v>
                </c:pt>
                <c:pt idx="16">
                  <c:v>0.3295304958315049</c:v>
                </c:pt>
                <c:pt idx="17">
                  <c:v>0.33503480278422282</c:v>
                </c:pt>
                <c:pt idx="18">
                  <c:v>0.33817126269956477</c:v>
                </c:pt>
                <c:pt idx="19">
                  <c:v>0.30046296296296288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3158334123897205E-2"/>
                  <c:y val="0.168917908547330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表!$P$8:$P$26</c:f>
              <c:numCache>
                <c:formatCode>0.000_);[Red]\(0.000\)</c:formatCode>
                <c:ptCount val="19"/>
                <c:pt idx="0">
                  <c:v>0.25702811244979945</c:v>
                </c:pt>
                <c:pt idx="1">
                  <c:v>0.26622989874925546</c:v>
                </c:pt>
                <c:pt idx="2">
                  <c:v>0.29316837009144703</c:v>
                </c:pt>
                <c:pt idx="3">
                  <c:v>0.20143149284253567</c:v>
                </c:pt>
                <c:pt idx="4">
                  <c:v>0.25000000000000017</c:v>
                </c:pt>
                <c:pt idx="5">
                  <c:v>0.2404677173360448</c:v>
                </c:pt>
                <c:pt idx="6">
                  <c:v>0.2893596533461722</c:v>
                </c:pt>
                <c:pt idx="7">
                  <c:v>0.28395061728395049</c:v>
                </c:pt>
                <c:pt idx="8">
                  <c:v>0.25638240086909314</c:v>
                </c:pt>
                <c:pt idx="9">
                  <c:v>0.29627766599597571</c:v>
                </c:pt>
                <c:pt idx="10">
                  <c:v>0.31144550843593227</c:v>
                </c:pt>
                <c:pt idx="11">
                  <c:v>0.33456221198156694</c:v>
                </c:pt>
                <c:pt idx="12">
                  <c:v>0.33722163308589592</c:v>
                </c:pt>
                <c:pt idx="13">
                  <c:v>0.31854103343465051</c:v>
                </c:pt>
                <c:pt idx="14">
                  <c:v>0.31073785242951402</c:v>
                </c:pt>
                <c:pt idx="15">
                  <c:v>0.26292022077270433</c:v>
                </c:pt>
                <c:pt idx="16">
                  <c:v>0.28585040495474034</c:v>
                </c:pt>
                <c:pt idx="17">
                  <c:v>0.37405468295520639</c:v>
                </c:pt>
                <c:pt idx="18">
                  <c:v>0.37334070796460173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摂餌効率 </a:t>
                </a:r>
                <a:r>
                  <a:rPr lang="en-US" altLang="ja-JP" sz="1000" b="0" i="0" u="none" strike="noStrike" baseline="0">
                    <a:effectLst/>
                  </a:rPr>
                  <a:t>(</a:t>
                </a:r>
                <a:r>
                  <a:rPr lang="en-US" altLang="ja-JP" sz="1000" b="0" i="1" u="none" strike="noStrike" baseline="0">
                    <a:effectLst/>
                  </a:rPr>
                  <a:t>y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 -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)/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2</a:t>
                </a:r>
              </a:p>
              <a:p>
                <a:pPr>
                  <a:defRPr/>
                </a:pP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3275211080542643E-2"/>
                  <c:y val="-0.234198694115370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表!$F$8:$F$27</c:f>
              <c:numCache>
                <c:formatCode>0.0_);[Red]\(0.0\)</c:formatCode>
                <c:ptCount val="20"/>
                <c:pt idx="0">
                  <c:v>27.90510655408124</c:v>
                </c:pt>
                <c:pt idx="1">
                  <c:v>23.995407577497126</c:v>
                </c:pt>
                <c:pt idx="2">
                  <c:v>27.974397590361427</c:v>
                </c:pt>
                <c:pt idx="3">
                  <c:v>25.387323943661983</c:v>
                </c:pt>
                <c:pt idx="4">
                  <c:v>28.913299333071802</c:v>
                </c:pt>
                <c:pt idx="5">
                  <c:v>26.439790575916248</c:v>
                </c:pt>
                <c:pt idx="6">
                  <c:v>28.892988929889302</c:v>
                </c:pt>
                <c:pt idx="7">
                  <c:v>19.774669774669789</c:v>
                </c:pt>
                <c:pt idx="8">
                  <c:v>20.481927710843379</c:v>
                </c:pt>
                <c:pt idx="9">
                  <c:v>25.009317927692869</c:v>
                </c:pt>
                <c:pt idx="10">
                  <c:v>24.999999999999993</c:v>
                </c:pt>
                <c:pt idx="11">
                  <c:v>27.499999999999996</c:v>
                </c:pt>
                <c:pt idx="12">
                  <c:v>26.933981368975278</c:v>
                </c:pt>
                <c:pt idx="13">
                  <c:v>28.698224852071007</c:v>
                </c:pt>
                <c:pt idx="14">
                  <c:v>34.497645211930916</c:v>
                </c:pt>
                <c:pt idx="15">
                  <c:v>27.475149105367802</c:v>
                </c:pt>
                <c:pt idx="16">
                  <c:v>27.732644017725246</c:v>
                </c:pt>
                <c:pt idx="17">
                  <c:v>28.380503144654096</c:v>
                </c:pt>
                <c:pt idx="18">
                  <c:v>29.100749375520412</c:v>
                </c:pt>
                <c:pt idx="19">
                  <c:v>26.403580146460527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058002087088511"/>
                  <c:y val="0.154954925589023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表!$N$8:$N$27</c:f>
              <c:numCache>
                <c:formatCode>0.0_);[Red]\(0.0\)</c:formatCode>
                <c:ptCount val="20"/>
                <c:pt idx="0">
                  <c:v>19.852656068243522</c:v>
                </c:pt>
                <c:pt idx="1">
                  <c:v>17.146144994246256</c:v>
                </c:pt>
                <c:pt idx="2">
                  <c:v>19.67509025270758</c:v>
                </c:pt>
                <c:pt idx="3">
                  <c:v>13.883016208597596</c:v>
                </c:pt>
                <c:pt idx="4">
                  <c:v>18.100995732574692</c:v>
                </c:pt>
                <c:pt idx="5">
                  <c:v>16.182004789599731</c:v>
                </c:pt>
                <c:pt idx="6">
                  <c:v>22.251018141429086</c:v>
                </c:pt>
                <c:pt idx="7">
                  <c:v>19.902182091798334</c:v>
                </c:pt>
                <c:pt idx="8">
                  <c:v>17.487958503149333</c:v>
                </c:pt>
                <c:pt idx="9">
                  <c:v>21.830985915492949</c:v>
                </c:pt>
                <c:pt idx="10">
                  <c:v>25.570947210782457</c:v>
                </c:pt>
                <c:pt idx="11">
                  <c:v>27.987663839629928</c:v>
                </c:pt>
                <c:pt idx="12">
                  <c:v>25.822168087697918</c:v>
                </c:pt>
                <c:pt idx="13">
                  <c:v>22.772707518470234</c:v>
                </c:pt>
                <c:pt idx="14">
                  <c:v>23.166368515205718</c:v>
                </c:pt>
                <c:pt idx="15">
                  <c:v>18.910140743413919</c:v>
                </c:pt>
                <c:pt idx="16">
                  <c:v>22.296544035674469</c:v>
                </c:pt>
                <c:pt idx="17">
                  <c:v>27.787381158167669</c:v>
                </c:pt>
                <c:pt idx="18">
                  <c:v>28.24267782426778</c:v>
                </c:pt>
                <c:pt idx="19">
                  <c:v>22.766122766122777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</a:t>
                </a:r>
                <a:r>
                  <a:rPr lang="ja-JP" altLang="ja-JP" sz="1000" b="0" i="0" u="none" strike="noStrike" baseline="0">
                    <a:effectLst/>
                  </a:rPr>
                  <a:t>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増加率 </a:t>
                </a:r>
                <a:r>
                  <a:rPr lang="en-US" altLang="ja-JP"/>
                  <a:t>100</a:t>
                </a:r>
                <a:r>
                  <a:rPr lang="en-US" altLang="ja-JP" sz="1000" b="0" i="0" u="none" strike="noStrike" baseline="0">
                    <a:effectLst/>
                  </a:rPr>
                  <a:t>(</a:t>
                </a:r>
                <a:r>
                  <a:rPr lang="en-US" altLang="ja-JP" sz="1000" b="0" i="1" u="none" strike="noStrike" baseline="0">
                    <a:effectLst/>
                  </a:rPr>
                  <a:t>y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 -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)/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ja-JP" altLang="en-US"/>
                  <a:t>  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124276634095436"/>
                  <c:y val="-0.11398600401340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表!$I$8:$I$27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12</c:v>
                </c:pt>
                <c:pt idx="14">
                  <c:v>16</c:v>
                </c:pt>
                <c:pt idx="15">
                  <c:v>10</c:v>
                </c:pt>
                <c:pt idx="16">
                  <c:v>15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404990038895739"/>
                  <c:y val="0.31808415927310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表!$Q$8:$Q$27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16</c:v>
                </c:pt>
                <c:pt idx="10">
                  <c:v>15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0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胎仔数 </a:t>
                </a:r>
                <a:r>
                  <a:rPr lang="en-US" altLang="ja-JP" i="1"/>
                  <a:t>x</a:t>
                </a:r>
                <a:r>
                  <a:rPr lang="en-US" altLang="ja-JP" i="0" baseline="-25000"/>
                  <a:t>3</a:t>
                </a:r>
                <a:endParaRPr lang="ja-JP" altLang="en-US" i="0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5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体重の前後差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1472156341903045E-2"/>
                  <c:y val="-3.811510047730520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xVal>
          <c:yVal>
            <c:numRef>
              <c:f>表!$D$8:$D$27</c:f>
              <c:numCache>
                <c:formatCode>0.0_);[Red]\(0.0\)</c:formatCode>
                <c:ptCount val="20"/>
                <c:pt idx="0">
                  <c:v>318.10000000000002</c:v>
                </c:pt>
                <c:pt idx="1">
                  <c:v>324</c:v>
                </c:pt>
                <c:pt idx="2">
                  <c:v>339.9</c:v>
                </c:pt>
                <c:pt idx="3">
                  <c:v>356.1</c:v>
                </c:pt>
                <c:pt idx="4">
                  <c:v>328.6</c:v>
                </c:pt>
                <c:pt idx="5">
                  <c:v>338.1</c:v>
                </c:pt>
                <c:pt idx="6">
                  <c:v>349.3</c:v>
                </c:pt>
                <c:pt idx="7">
                  <c:v>308.3</c:v>
                </c:pt>
                <c:pt idx="8">
                  <c:v>340</c:v>
                </c:pt>
                <c:pt idx="9">
                  <c:v>335.4</c:v>
                </c:pt>
                <c:pt idx="10">
                  <c:v>296</c:v>
                </c:pt>
                <c:pt idx="11">
                  <c:v>367.2</c:v>
                </c:pt>
                <c:pt idx="12">
                  <c:v>313.39999999999998</c:v>
                </c:pt>
                <c:pt idx="13">
                  <c:v>304.5</c:v>
                </c:pt>
                <c:pt idx="14">
                  <c:v>342.7</c:v>
                </c:pt>
                <c:pt idx="15">
                  <c:v>320.60000000000002</c:v>
                </c:pt>
                <c:pt idx="16">
                  <c:v>345.9</c:v>
                </c:pt>
                <c:pt idx="17">
                  <c:v>326.60000000000002</c:v>
                </c:pt>
                <c:pt idx="18">
                  <c:v>310.10000000000002</c:v>
                </c:pt>
                <c:pt idx="19">
                  <c:v>310.7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7142206621762642E-2"/>
                  <c:y val="0.4366246111128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xVal>
          <c:yVal>
            <c:numRef>
              <c:f>表!$L$8:$L$27</c:f>
              <c:numCache>
                <c:formatCode>0.0_);[Red]\(0.0\)</c:formatCode>
                <c:ptCount val="20"/>
                <c:pt idx="0">
                  <c:v>309.10000000000002</c:v>
                </c:pt>
                <c:pt idx="1">
                  <c:v>305.39999999999998</c:v>
                </c:pt>
                <c:pt idx="2">
                  <c:v>331.5</c:v>
                </c:pt>
                <c:pt idx="3">
                  <c:v>323.2</c:v>
                </c:pt>
                <c:pt idx="4">
                  <c:v>332.1</c:v>
                </c:pt>
                <c:pt idx="5">
                  <c:v>339.6</c:v>
                </c:pt>
                <c:pt idx="6">
                  <c:v>330.2</c:v>
                </c:pt>
                <c:pt idx="7">
                  <c:v>318.7</c:v>
                </c:pt>
                <c:pt idx="8">
                  <c:v>317.10000000000002</c:v>
                </c:pt>
                <c:pt idx="9">
                  <c:v>328.7</c:v>
                </c:pt>
                <c:pt idx="10">
                  <c:v>335.4</c:v>
                </c:pt>
                <c:pt idx="11">
                  <c:v>332</c:v>
                </c:pt>
                <c:pt idx="12">
                  <c:v>309.89999999999998</c:v>
                </c:pt>
                <c:pt idx="13">
                  <c:v>282.5</c:v>
                </c:pt>
                <c:pt idx="14">
                  <c:v>275.39999999999998</c:v>
                </c:pt>
                <c:pt idx="15">
                  <c:v>329.5</c:v>
                </c:pt>
                <c:pt idx="16">
                  <c:v>329.1</c:v>
                </c:pt>
                <c:pt idx="17">
                  <c:v>295.7</c:v>
                </c:pt>
                <c:pt idx="18">
                  <c:v>306.5</c:v>
                </c:pt>
                <c:pt idx="19">
                  <c:v>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8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総摂餌量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400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18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3677336116118016"/>
                  <c:y val="-0.154872620223895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6780760838630104E-2"/>
                  <c:y val="0.295221195668782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8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baseline="0">
                    <a:effectLst/>
                  </a:rPr>
                  <a:t>総摂餌量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2</a:t>
                </a:r>
                <a:r>
                  <a:rPr lang="ja-JP" altLang="en-US"/>
                  <a:t> </a:t>
                </a:r>
              </a:p>
            </c:rich>
          </c:tx>
          <c:layout>
            <c:manualLayout>
              <c:xMode val="edge"/>
              <c:yMode val="edge"/>
              <c:x val="0.44546172089934549"/>
              <c:y val="0.89790426908150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 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124276634095436"/>
                  <c:y val="-0.11398600401340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表!$I$8:$I$27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12</c:v>
                </c:pt>
                <c:pt idx="14">
                  <c:v>16</c:v>
                </c:pt>
                <c:pt idx="15">
                  <c:v>10</c:v>
                </c:pt>
                <c:pt idx="16">
                  <c:v>15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</c:numCache>
            </c:numRef>
          </c:xVal>
          <c:yVal>
            <c:numRef>
              <c:f>表!$H$8:$H$27</c:f>
              <c:numCache>
                <c:formatCode>0.000_);[Red]\(0.000\)</c:formatCode>
                <c:ptCount val="20"/>
                <c:pt idx="0">
                  <c:v>0.34136743728480096</c:v>
                </c:pt>
                <c:pt idx="1">
                  <c:v>0.28116591928251117</c:v>
                </c:pt>
                <c:pt idx="2">
                  <c:v>0.30338913842384629</c:v>
                </c:pt>
                <c:pt idx="3">
                  <c:v>0.30486257928118404</c:v>
                </c:pt>
                <c:pt idx="4">
                  <c:v>0.36039119804400988</c:v>
                </c:pt>
                <c:pt idx="5">
                  <c:v>0.31704035874439485</c:v>
                </c:pt>
                <c:pt idx="6">
                  <c:v>0.34266958424507665</c:v>
                </c:pt>
                <c:pt idx="7">
                  <c:v>0.22990063233965688</c:v>
                </c:pt>
                <c:pt idx="8">
                  <c:v>0.26142017186793309</c:v>
                </c:pt>
                <c:pt idx="9">
                  <c:v>0.31891634980988576</c:v>
                </c:pt>
                <c:pt idx="10">
                  <c:v>0.30978545264259544</c:v>
                </c:pt>
                <c:pt idx="11">
                  <c:v>0.30650154798761609</c:v>
                </c:pt>
                <c:pt idx="12">
                  <c:v>0.33619817997977741</c:v>
                </c:pt>
                <c:pt idx="13">
                  <c:v>0.31522748375116066</c:v>
                </c:pt>
                <c:pt idx="14">
                  <c:v>0.37887931034482747</c:v>
                </c:pt>
                <c:pt idx="15">
                  <c:v>0.30697467792092414</c:v>
                </c:pt>
                <c:pt idx="16">
                  <c:v>0.3295304958315049</c:v>
                </c:pt>
                <c:pt idx="17">
                  <c:v>0.33503480278422282</c:v>
                </c:pt>
                <c:pt idx="18">
                  <c:v>0.33817126269956477</c:v>
                </c:pt>
                <c:pt idx="19">
                  <c:v>0.30046296296296288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404990038895739"/>
                  <c:y val="0.31808415927310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表!$Q$8:$Q$27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16</c:v>
                </c:pt>
                <c:pt idx="10">
                  <c:v>15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</c:numCache>
            </c:numRef>
          </c:xVal>
          <c:yVal>
            <c:numRef>
              <c:f>表!$P$8:$P$27</c:f>
              <c:numCache>
                <c:formatCode>0.000_);[Red]\(0.000\)</c:formatCode>
                <c:ptCount val="20"/>
                <c:pt idx="0">
                  <c:v>0.25702811244979945</c:v>
                </c:pt>
                <c:pt idx="1">
                  <c:v>0.26622989874925546</c:v>
                </c:pt>
                <c:pt idx="2">
                  <c:v>0.29316837009144703</c:v>
                </c:pt>
                <c:pt idx="3">
                  <c:v>0.20143149284253567</c:v>
                </c:pt>
                <c:pt idx="4">
                  <c:v>0.25000000000000017</c:v>
                </c:pt>
                <c:pt idx="5">
                  <c:v>0.2404677173360448</c:v>
                </c:pt>
                <c:pt idx="6">
                  <c:v>0.2893596533461722</c:v>
                </c:pt>
                <c:pt idx="7">
                  <c:v>0.28395061728395049</c:v>
                </c:pt>
                <c:pt idx="8">
                  <c:v>0.25638240086909314</c:v>
                </c:pt>
                <c:pt idx="9">
                  <c:v>0.29627766599597571</c:v>
                </c:pt>
                <c:pt idx="10">
                  <c:v>0.31144550843593227</c:v>
                </c:pt>
                <c:pt idx="11">
                  <c:v>0.33456221198156694</c:v>
                </c:pt>
                <c:pt idx="12">
                  <c:v>0.33722163308589592</c:v>
                </c:pt>
                <c:pt idx="13">
                  <c:v>0.31854103343465051</c:v>
                </c:pt>
                <c:pt idx="14">
                  <c:v>0.31073785242951402</c:v>
                </c:pt>
                <c:pt idx="15">
                  <c:v>0.26292022077270433</c:v>
                </c:pt>
                <c:pt idx="16">
                  <c:v>0.28585040495474034</c:v>
                </c:pt>
                <c:pt idx="17">
                  <c:v>0.37405468295520639</c:v>
                </c:pt>
                <c:pt idx="18">
                  <c:v>0.37334070796460173</c:v>
                </c:pt>
                <c:pt idx="19">
                  <c:v>0.30362694300518145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0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胎仔数 </a:t>
                </a:r>
                <a:r>
                  <a:rPr lang="en-US" altLang="ja-JP" i="1"/>
                  <a:t>x</a:t>
                </a:r>
                <a:r>
                  <a:rPr lang="en-US" altLang="ja-JP" i="0" baseline="-25000"/>
                  <a:t>3</a:t>
                </a:r>
                <a:endParaRPr lang="ja-JP" altLang="en-US" i="0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5"/>
      </c:valAx>
      <c:valAx>
        <c:axId val="619137936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飼料効果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)/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203200</xdr:colOff>
      <xdr:row>3</xdr:row>
      <xdr:rowOff>3175</xdr:rowOff>
    </xdr:from>
    <xdr:to>
      <xdr:col>23</xdr:col>
      <xdr:colOff>400050</xdr:colOff>
      <xdr:row>17</xdr:row>
      <xdr:rowOff>120650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2E893DA-EFA1-4B28-8EB8-DE6C1850AE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196850</xdr:colOff>
      <xdr:row>17</xdr:row>
      <xdr:rowOff>142875</xdr:rowOff>
    </xdr:from>
    <xdr:to>
      <xdr:col>23</xdr:col>
      <xdr:colOff>393700</xdr:colOff>
      <xdr:row>32</xdr:row>
      <xdr:rowOff>120650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A6E1CEC-6BD9-4F24-B1A4-7F640EAA2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165100</xdr:colOff>
      <xdr:row>3</xdr:row>
      <xdr:rowOff>9525</xdr:rowOff>
    </xdr:from>
    <xdr:to>
      <xdr:col>30</xdr:col>
      <xdr:colOff>120650</xdr:colOff>
      <xdr:row>17</xdr:row>
      <xdr:rowOff>127000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F68ADA6B-A837-45B4-B84D-56503B5875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190500</xdr:colOff>
      <xdr:row>18</xdr:row>
      <xdr:rowOff>9525</xdr:rowOff>
    </xdr:from>
    <xdr:to>
      <xdr:col>30</xdr:col>
      <xdr:colOff>114300</xdr:colOff>
      <xdr:row>32</xdr:row>
      <xdr:rowOff>152400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6C651120-6008-4A78-8BE3-0DEFAA2B4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196850</xdr:colOff>
      <xdr:row>33</xdr:row>
      <xdr:rowOff>85725</xdr:rowOff>
    </xdr:from>
    <xdr:to>
      <xdr:col>23</xdr:col>
      <xdr:colOff>393700</xdr:colOff>
      <xdr:row>48</xdr:row>
      <xdr:rowOff>63500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3FB67E76-E1C3-4F6E-A8FB-1B33B32A00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203200</xdr:colOff>
      <xdr:row>33</xdr:row>
      <xdr:rowOff>104775</xdr:rowOff>
    </xdr:from>
    <xdr:to>
      <xdr:col>30</xdr:col>
      <xdr:colOff>133350</xdr:colOff>
      <xdr:row>48</xdr:row>
      <xdr:rowOff>82550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C909026A-1A64-137C-BDF6-4591D6F460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114300</xdr:colOff>
      <xdr:row>3</xdr:row>
      <xdr:rowOff>15875</xdr:rowOff>
    </xdr:from>
    <xdr:to>
      <xdr:col>36</xdr:col>
      <xdr:colOff>501650</xdr:colOff>
      <xdr:row>17</xdr:row>
      <xdr:rowOff>133350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6CA25819-7FA5-0D4B-B6A1-93CA0C3938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107950</xdr:colOff>
      <xdr:row>17</xdr:row>
      <xdr:rowOff>161925</xdr:rowOff>
    </xdr:from>
    <xdr:to>
      <xdr:col>36</xdr:col>
      <xdr:colOff>425450</xdr:colOff>
      <xdr:row>32</xdr:row>
      <xdr:rowOff>139700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8ABD39E3-C4FD-CD01-295B-78BE7D55D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171450</xdr:colOff>
      <xdr:row>33</xdr:row>
      <xdr:rowOff>117475</xdr:rowOff>
    </xdr:from>
    <xdr:to>
      <xdr:col>36</xdr:col>
      <xdr:colOff>444500</xdr:colOff>
      <xdr:row>48</xdr:row>
      <xdr:rowOff>95250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90418B7-16A4-D787-F0F5-46D7B11C3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3</xdr:row>
      <xdr:rowOff>9524</xdr:rowOff>
    </xdr:from>
    <xdr:to>
      <xdr:col>14</xdr:col>
      <xdr:colOff>520700</xdr:colOff>
      <xdr:row>15</xdr:row>
      <xdr:rowOff>153939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98A36C3-6D19-618B-2C90-42189DFC7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6350</xdr:colOff>
      <xdr:row>3</xdr:row>
      <xdr:rowOff>8938</xdr:rowOff>
    </xdr:from>
    <xdr:to>
      <xdr:col>17</xdr:col>
      <xdr:colOff>571500</xdr:colOff>
      <xdr:row>16</xdr:row>
      <xdr:rowOff>6416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C903391B-3F28-5F4E-CD38-BD9FCBF6C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0.26846</cdr:x>
      <cdr:y>0.92245</cdr:y>
    </cdr:from>
    <cdr:to>
      <cdr:x>0.85906</cdr:x>
      <cdr:y>0.97106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594AD64-838D-AB26-93AA-7BD969752F60}"/>
            </a:ext>
          </a:extLst>
        </cdr:cNvPr>
        <cdr:cNvSpPr txBox="1"/>
      </cdr:nvSpPr>
      <cdr:spPr>
        <a:xfrm xmlns:a="http://schemas.openxmlformats.org/drawingml/2006/main">
          <a:off x="508000" y="2530475"/>
          <a:ext cx="1117600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5F6EE-B8A8-47A3-8171-EA5E5D1DCC1A}">
  <dimension ref="A2:AF35"/>
  <sheetViews>
    <sheetView tabSelected="1" workbookViewId="0"/>
  </sheetViews>
  <sheetFormatPr defaultRowHeight="13" x14ac:dyDescent="0.2"/>
  <cols>
    <col min="1" max="1" width="3" style="1" customWidth="1"/>
    <col min="2" max="2" width="3.54296875" style="1" customWidth="1"/>
    <col min="3" max="3" width="6.453125" style="1" customWidth="1"/>
    <col min="4" max="4" width="6.08984375" style="1" customWidth="1"/>
    <col min="5" max="5" width="4.6328125" style="1" customWidth="1"/>
    <col min="6" max="6" width="5.36328125" style="1" customWidth="1"/>
    <col min="7" max="7" width="5.54296875" style="1" customWidth="1"/>
    <col min="8" max="8" width="5.6328125" style="1" customWidth="1"/>
    <col min="9" max="9" width="4.453125" style="1" customWidth="1"/>
    <col min="10" max="10" width="0.6328125" style="1" customWidth="1"/>
    <col min="11" max="11" width="5.54296875" style="1" customWidth="1"/>
    <col min="12" max="12" width="5.90625" style="1" customWidth="1"/>
    <col min="13" max="13" width="5.08984375" style="1" customWidth="1"/>
    <col min="14" max="14" width="5.453125" style="1" customWidth="1"/>
    <col min="15" max="15" width="5.36328125" style="1" customWidth="1"/>
    <col min="16" max="16" width="5.6328125" style="1" customWidth="1"/>
    <col min="17" max="18" width="4.54296875" style="1" customWidth="1"/>
    <col min="19" max="19" width="5" style="1" customWidth="1"/>
    <col min="20" max="24" width="8.7265625" style="1"/>
    <col min="25" max="25" width="8.08984375" style="1" customWidth="1"/>
    <col min="26" max="26" width="5" style="1" customWidth="1"/>
    <col min="27" max="30" width="8.7265625" style="1"/>
    <col min="31" max="32" width="6.453125" style="1" customWidth="1"/>
    <col min="33" max="33" width="8.08984375" style="1" customWidth="1"/>
    <col min="34" max="16384" width="8.7265625" style="1"/>
  </cols>
  <sheetData>
    <row r="2" spans="2:32" x14ac:dyDescent="0.2">
      <c r="B2" s="24" t="s">
        <v>45</v>
      </c>
    </row>
    <row r="4" spans="2:32" ht="15" x14ac:dyDescent="0.2">
      <c r="B4" s="6"/>
      <c r="C4" s="39" t="s">
        <v>67</v>
      </c>
      <c r="D4" s="40"/>
      <c r="E4" s="40"/>
      <c r="F4" s="40"/>
      <c r="G4" s="40"/>
      <c r="H4" s="40"/>
      <c r="I4" s="40"/>
      <c r="J4" s="6"/>
      <c r="K4" s="39" t="s">
        <v>68</v>
      </c>
      <c r="L4" s="40"/>
      <c r="M4" s="40"/>
      <c r="N4" s="40"/>
      <c r="O4" s="40"/>
      <c r="P4" s="40"/>
      <c r="Q4" s="40"/>
      <c r="R4" s="35"/>
      <c r="S4" s="36" t="s">
        <v>50</v>
      </c>
      <c r="Y4" s="36" t="s">
        <v>52</v>
      </c>
      <c r="AF4" s="36" t="s">
        <v>54</v>
      </c>
    </row>
    <row r="5" spans="2:32" ht="13" customHeight="1" x14ac:dyDescent="0.2">
      <c r="B5" s="13" t="s">
        <v>34</v>
      </c>
      <c r="C5" s="41" t="s">
        <v>29</v>
      </c>
      <c r="D5" s="42"/>
      <c r="E5" s="42"/>
      <c r="F5" s="42"/>
      <c r="G5" s="13" t="s">
        <v>2</v>
      </c>
      <c r="H5" s="13" t="s">
        <v>36</v>
      </c>
      <c r="I5" s="13" t="s">
        <v>3</v>
      </c>
      <c r="K5" s="41" t="s">
        <v>29</v>
      </c>
      <c r="L5" s="42"/>
      <c r="M5" s="42"/>
      <c r="N5" s="42"/>
      <c r="O5" s="13" t="s">
        <v>2</v>
      </c>
      <c r="P5" s="13" t="s">
        <v>36</v>
      </c>
      <c r="Q5" s="13" t="s">
        <v>3</v>
      </c>
      <c r="R5" s="13"/>
      <c r="S5" s="13"/>
      <c r="Z5" s="13"/>
    </row>
    <row r="6" spans="2:32" x14ac:dyDescent="0.2">
      <c r="B6" s="13" t="s">
        <v>35</v>
      </c>
      <c r="C6" s="13" t="s">
        <v>0</v>
      </c>
      <c r="D6" s="13" t="s">
        <v>4</v>
      </c>
      <c r="E6" s="13" t="s">
        <v>16</v>
      </c>
      <c r="F6" s="26" t="s">
        <v>61</v>
      </c>
      <c r="G6" s="13" t="s">
        <v>5</v>
      </c>
      <c r="H6" s="13" t="s">
        <v>37</v>
      </c>
      <c r="I6" s="13" t="s">
        <v>6</v>
      </c>
      <c r="K6" s="13" t="s">
        <v>0</v>
      </c>
      <c r="L6" s="13" t="s">
        <v>4</v>
      </c>
      <c r="M6" s="13" t="s">
        <v>16</v>
      </c>
      <c r="N6" s="13" t="s">
        <v>38</v>
      </c>
      <c r="O6" s="13" t="s">
        <v>5</v>
      </c>
      <c r="P6" s="13" t="s">
        <v>37</v>
      </c>
      <c r="Q6" s="13" t="s">
        <v>6</v>
      </c>
      <c r="R6" s="13"/>
      <c r="S6" s="13"/>
      <c r="Z6" s="13"/>
    </row>
    <row r="7" spans="2:32" ht="13" customHeight="1" x14ac:dyDescent="0.2">
      <c r="B7" s="7"/>
      <c r="C7" s="7" t="s">
        <v>58</v>
      </c>
      <c r="D7" s="7" t="s">
        <v>59</v>
      </c>
      <c r="E7" s="7" t="s">
        <v>24</v>
      </c>
      <c r="F7" s="34" t="s">
        <v>60</v>
      </c>
      <c r="G7" s="7" t="s">
        <v>62</v>
      </c>
      <c r="H7" s="34" t="s">
        <v>63</v>
      </c>
      <c r="I7" s="7" t="s">
        <v>69</v>
      </c>
      <c r="J7" s="11"/>
      <c r="K7" s="7" t="s">
        <v>58</v>
      </c>
      <c r="L7" s="7" t="s">
        <v>59</v>
      </c>
      <c r="M7" s="7" t="s">
        <v>24</v>
      </c>
      <c r="N7" s="34" t="s">
        <v>60</v>
      </c>
      <c r="O7" s="7" t="s">
        <v>62</v>
      </c>
      <c r="P7" s="34" t="s">
        <v>63</v>
      </c>
      <c r="Q7" s="7" t="s">
        <v>69</v>
      </c>
      <c r="R7" s="4"/>
      <c r="S7" s="4"/>
      <c r="Z7" s="4"/>
    </row>
    <row r="8" spans="2:32" x14ac:dyDescent="0.2">
      <c r="B8" s="4">
        <v>1</v>
      </c>
      <c r="C8" s="3">
        <v>248.7</v>
      </c>
      <c r="D8" s="3">
        <v>318.10000000000002</v>
      </c>
      <c r="E8" s="3">
        <f>D8-C8</f>
        <v>69.400000000000034</v>
      </c>
      <c r="F8" s="3">
        <f>E8/C8*100</f>
        <v>27.90510655408124</v>
      </c>
      <c r="G8" s="3">
        <v>203.3</v>
      </c>
      <c r="H8" s="1">
        <f>E8/G8</f>
        <v>0.34136743728480096</v>
      </c>
      <c r="I8" s="4">
        <v>13</v>
      </c>
      <c r="K8" s="3">
        <v>257.89999999999998</v>
      </c>
      <c r="L8" s="3">
        <v>309.10000000000002</v>
      </c>
      <c r="M8" s="3">
        <f>L8-K8</f>
        <v>51.200000000000045</v>
      </c>
      <c r="N8" s="3">
        <f>M8/K8*100</f>
        <v>19.852656068243522</v>
      </c>
      <c r="O8" s="3">
        <v>199.2</v>
      </c>
      <c r="P8" s="1">
        <f>M8/O8</f>
        <v>0.25702811244979945</v>
      </c>
      <c r="Q8" s="4">
        <v>13</v>
      </c>
      <c r="R8" s="4"/>
      <c r="S8" s="4"/>
      <c r="Z8" s="4"/>
    </row>
    <row r="9" spans="2:32" x14ac:dyDescent="0.2">
      <c r="B9" s="4">
        <v>2</v>
      </c>
      <c r="C9" s="3">
        <v>261.3</v>
      </c>
      <c r="D9" s="3">
        <v>324</v>
      </c>
      <c r="E9" s="3">
        <f t="shared" ref="E9:E27" si="0">D9-C9</f>
        <v>62.699999999999989</v>
      </c>
      <c r="F9" s="3">
        <f t="shared" ref="F9:F27" si="1">E9/C9*100</f>
        <v>23.995407577497126</v>
      </c>
      <c r="G9" s="3">
        <v>223</v>
      </c>
      <c r="H9" s="1">
        <f t="shared" ref="H9:H27" si="2">E9/G9</f>
        <v>0.28116591928251117</v>
      </c>
      <c r="I9" s="4">
        <v>13</v>
      </c>
      <c r="K9" s="3">
        <v>260.7</v>
      </c>
      <c r="L9" s="3">
        <v>305.39999999999998</v>
      </c>
      <c r="M9" s="3">
        <f t="shared" ref="M9:M27" si="3">L9-K9</f>
        <v>44.699999999999989</v>
      </c>
      <c r="N9" s="3">
        <f t="shared" ref="N9:N27" si="4">M9/K9*100</f>
        <v>17.146144994246256</v>
      </c>
      <c r="O9" s="3">
        <v>167.9</v>
      </c>
      <c r="P9" s="1">
        <f t="shared" ref="P9:P27" si="5">M9/O9</f>
        <v>0.26622989874925546</v>
      </c>
      <c r="Q9" s="4">
        <v>13</v>
      </c>
      <c r="R9" s="4"/>
      <c r="S9" s="4"/>
      <c r="Z9" s="4"/>
    </row>
    <row r="10" spans="2:32" x14ac:dyDescent="0.2">
      <c r="B10" s="4">
        <v>3</v>
      </c>
      <c r="C10" s="3">
        <v>265.60000000000002</v>
      </c>
      <c r="D10" s="3">
        <v>339.9</v>
      </c>
      <c r="E10" s="3">
        <f t="shared" si="0"/>
        <v>74.299999999999955</v>
      </c>
      <c r="F10" s="3">
        <f t="shared" si="1"/>
        <v>27.974397590361427</v>
      </c>
      <c r="G10" s="3">
        <v>244.9</v>
      </c>
      <c r="H10" s="1">
        <f t="shared" si="2"/>
        <v>0.30338913842384629</v>
      </c>
      <c r="I10" s="4">
        <v>12</v>
      </c>
      <c r="K10" s="3">
        <v>277</v>
      </c>
      <c r="L10" s="3">
        <v>331.5</v>
      </c>
      <c r="M10" s="3">
        <f t="shared" si="3"/>
        <v>54.5</v>
      </c>
      <c r="N10" s="3">
        <f t="shared" si="4"/>
        <v>19.67509025270758</v>
      </c>
      <c r="O10" s="3">
        <v>185.9</v>
      </c>
      <c r="P10" s="1">
        <f t="shared" si="5"/>
        <v>0.29316837009144703</v>
      </c>
      <c r="Q10" s="4">
        <v>14</v>
      </c>
      <c r="R10" s="4"/>
      <c r="S10" s="4"/>
      <c r="Z10" s="4"/>
    </row>
    <row r="11" spans="2:32" x14ac:dyDescent="0.2">
      <c r="B11" s="4">
        <v>4</v>
      </c>
      <c r="C11" s="3">
        <v>284</v>
      </c>
      <c r="D11" s="3">
        <v>356.1</v>
      </c>
      <c r="E11" s="3">
        <f t="shared" si="0"/>
        <v>72.100000000000023</v>
      </c>
      <c r="F11" s="3">
        <f t="shared" si="1"/>
        <v>25.387323943661983</v>
      </c>
      <c r="G11" s="3">
        <v>236.5</v>
      </c>
      <c r="H11" s="1">
        <f t="shared" si="2"/>
        <v>0.30486257928118404</v>
      </c>
      <c r="I11" s="4">
        <v>14</v>
      </c>
      <c r="K11" s="3">
        <v>283.8</v>
      </c>
      <c r="L11" s="3">
        <v>323.2</v>
      </c>
      <c r="M11" s="3">
        <f t="shared" si="3"/>
        <v>39.399999999999977</v>
      </c>
      <c r="N11" s="3">
        <f t="shared" si="4"/>
        <v>13.883016208597596</v>
      </c>
      <c r="O11" s="3">
        <v>195.6</v>
      </c>
      <c r="P11" s="1">
        <f t="shared" si="5"/>
        <v>0.20143149284253567</v>
      </c>
      <c r="Q11" s="4">
        <v>13</v>
      </c>
      <c r="R11" s="4"/>
      <c r="S11" s="4"/>
      <c r="Z11" s="4"/>
    </row>
    <row r="12" spans="2:32" x14ac:dyDescent="0.2">
      <c r="B12" s="4">
        <v>5</v>
      </c>
      <c r="C12" s="3">
        <v>254.9</v>
      </c>
      <c r="D12" s="3">
        <v>328.6</v>
      </c>
      <c r="E12" s="3">
        <f t="shared" si="0"/>
        <v>73.700000000000017</v>
      </c>
      <c r="F12" s="3">
        <f t="shared" si="1"/>
        <v>28.913299333071802</v>
      </c>
      <c r="G12" s="3">
        <v>204.5</v>
      </c>
      <c r="H12" s="1">
        <f t="shared" si="2"/>
        <v>0.36039119804400988</v>
      </c>
      <c r="I12" s="4">
        <v>15</v>
      </c>
      <c r="K12" s="3">
        <v>281.2</v>
      </c>
      <c r="L12" s="3">
        <v>332.1</v>
      </c>
      <c r="M12" s="3">
        <f t="shared" si="3"/>
        <v>50.900000000000034</v>
      </c>
      <c r="N12" s="3">
        <f t="shared" si="4"/>
        <v>18.100995732574692</v>
      </c>
      <c r="O12" s="3">
        <v>203.6</v>
      </c>
      <c r="P12" s="1">
        <f t="shared" si="5"/>
        <v>0.25000000000000017</v>
      </c>
      <c r="Q12" s="4">
        <v>12</v>
      </c>
      <c r="R12" s="4"/>
      <c r="S12" s="4"/>
      <c r="Z12" s="4"/>
    </row>
    <row r="13" spans="2:32" x14ac:dyDescent="0.2">
      <c r="B13" s="4">
        <v>6</v>
      </c>
      <c r="C13" s="3">
        <v>267.39999999999998</v>
      </c>
      <c r="D13" s="3">
        <v>338.1</v>
      </c>
      <c r="E13" s="3">
        <f t="shared" si="0"/>
        <v>70.700000000000045</v>
      </c>
      <c r="F13" s="3">
        <f t="shared" si="1"/>
        <v>26.439790575916248</v>
      </c>
      <c r="G13" s="3">
        <v>223</v>
      </c>
      <c r="H13" s="1">
        <f t="shared" si="2"/>
        <v>0.31704035874439485</v>
      </c>
      <c r="I13" s="4">
        <v>15</v>
      </c>
      <c r="K13" s="3">
        <v>292.3</v>
      </c>
      <c r="L13" s="3">
        <v>339.6</v>
      </c>
      <c r="M13" s="3">
        <f t="shared" si="3"/>
        <v>47.300000000000011</v>
      </c>
      <c r="N13" s="3">
        <f t="shared" si="4"/>
        <v>16.182004789599731</v>
      </c>
      <c r="O13" s="3">
        <v>196.7</v>
      </c>
      <c r="P13" s="1">
        <f t="shared" si="5"/>
        <v>0.2404677173360448</v>
      </c>
      <c r="Q13" s="4">
        <v>13</v>
      </c>
      <c r="R13" s="4"/>
      <c r="S13" s="4"/>
      <c r="Z13" s="4"/>
    </row>
    <row r="14" spans="2:32" x14ac:dyDescent="0.2">
      <c r="B14" s="4">
        <v>7</v>
      </c>
      <c r="C14" s="3">
        <v>271</v>
      </c>
      <c r="D14" s="3">
        <v>349.3</v>
      </c>
      <c r="E14" s="3">
        <f t="shared" si="0"/>
        <v>78.300000000000011</v>
      </c>
      <c r="F14" s="3">
        <f t="shared" si="1"/>
        <v>28.892988929889302</v>
      </c>
      <c r="G14" s="3">
        <v>228.5</v>
      </c>
      <c r="H14" s="1">
        <f t="shared" si="2"/>
        <v>0.34266958424507665</v>
      </c>
      <c r="I14" s="4">
        <v>14</v>
      </c>
      <c r="K14" s="3">
        <v>270.10000000000002</v>
      </c>
      <c r="L14" s="3">
        <v>330.2</v>
      </c>
      <c r="M14" s="3">
        <f t="shared" si="3"/>
        <v>60.099999999999966</v>
      </c>
      <c r="N14" s="3">
        <f t="shared" si="4"/>
        <v>22.251018141429086</v>
      </c>
      <c r="O14" s="3">
        <v>207.7</v>
      </c>
      <c r="P14" s="1">
        <f t="shared" si="5"/>
        <v>0.2893596533461722</v>
      </c>
      <c r="Q14" s="4">
        <v>13</v>
      </c>
      <c r="R14" s="4"/>
      <c r="S14" s="4"/>
      <c r="Z14" s="4"/>
    </row>
    <row r="15" spans="2:32" x14ac:dyDescent="0.2">
      <c r="B15" s="4">
        <v>8</v>
      </c>
      <c r="C15" s="3">
        <v>257.39999999999998</v>
      </c>
      <c r="D15" s="3">
        <v>308.3</v>
      </c>
      <c r="E15" s="3">
        <f t="shared" si="0"/>
        <v>50.900000000000034</v>
      </c>
      <c r="F15" s="3">
        <f t="shared" si="1"/>
        <v>19.774669774669789</v>
      </c>
      <c r="G15" s="3">
        <v>221.4</v>
      </c>
      <c r="H15" s="1">
        <f t="shared" si="2"/>
        <v>0.22990063233965688</v>
      </c>
      <c r="I15" s="4">
        <v>8</v>
      </c>
      <c r="K15" s="3">
        <v>265.8</v>
      </c>
      <c r="L15" s="3">
        <v>318.7</v>
      </c>
      <c r="M15" s="3">
        <f t="shared" si="3"/>
        <v>52.899999999999977</v>
      </c>
      <c r="N15" s="3">
        <f t="shared" si="4"/>
        <v>19.902182091798334</v>
      </c>
      <c r="O15" s="3">
        <v>186.3</v>
      </c>
      <c r="P15" s="1">
        <f t="shared" si="5"/>
        <v>0.28395061728395049</v>
      </c>
      <c r="Q15" s="4">
        <v>11</v>
      </c>
      <c r="R15" s="4"/>
      <c r="S15" s="4"/>
      <c r="Z15" s="4"/>
    </row>
    <row r="16" spans="2:32" x14ac:dyDescent="0.2">
      <c r="B16" s="4">
        <v>9</v>
      </c>
      <c r="C16" s="3">
        <v>282.2</v>
      </c>
      <c r="D16" s="3">
        <v>340</v>
      </c>
      <c r="E16" s="3">
        <f t="shared" si="0"/>
        <v>57.800000000000011</v>
      </c>
      <c r="F16" s="3">
        <f t="shared" si="1"/>
        <v>20.481927710843379</v>
      </c>
      <c r="G16" s="3">
        <v>221.1</v>
      </c>
      <c r="H16" s="1">
        <f t="shared" si="2"/>
        <v>0.26142017186793309</v>
      </c>
      <c r="I16" s="4">
        <v>17</v>
      </c>
      <c r="K16" s="3">
        <v>269.89999999999998</v>
      </c>
      <c r="L16" s="3">
        <v>317.10000000000002</v>
      </c>
      <c r="M16" s="3">
        <f t="shared" si="3"/>
        <v>47.200000000000045</v>
      </c>
      <c r="N16" s="3">
        <f t="shared" si="4"/>
        <v>17.487958503149333</v>
      </c>
      <c r="O16" s="3">
        <v>184.1</v>
      </c>
      <c r="P16" s="1">
        <f t="shared" si="5"/>
        <v>0.25638240086909314</v>
      </c>
      <c r="Q16" s="4">
        <v>11</v>
      </c>
      <c r="R16" s="4"/>
      <c r="S16" s="4"/>
      <c r="Z16" s="4"/>
    </row>
    <row r="17" spans="1:32" x14ac:dyDescent="0.2">
      <c r="B17" s="4">
        <v>10</v>
      </c>
      <c r="C17" s="3">
        <v>268.3</v>
      </c>
      <c r="D17" s="3">
        <v>335.4</v>
      </c>
      <c r="E17" s="3">
        <f t="shared" si="0"/>
        <v>67.099999999999966</v>
      </c>
      <c r="F17" s="3">
        <f t="shared" si="1"/>
        <v>25.009317927692869</v>
      </c>
      <c r="G17" s="3">
        <v>210.4</v>
      </c>
      <c r="H17" s="1">
        <f t="shared" si="2"/>
        <v>0.31891634980988576</v>
      </c>
      <c r="I17" s="4">
        <v>14</v>
      </c>
      <c r="K17" s="3">
        <v>269.8</v>
      </c>
      <c r="L17" s="3">
        <v>328.7</v>
      </c>
      <c r="M17" s="3">
        <f t="shared" si="3"/>
        <v>58.899999999999977</v>
      </c>
      <c r="N17" s="3">
        <f t="shared" si="4"/>
        <v>21.830985915492949</v>
      </c>
      <c r="O17" s="3">
        <v>198.8</v>
      </c>
      <c r="P17" s="1">
        <f t="shared" si="5"/>
        <v>0.29627766599597571</v>
      </c>
      <c r="Q17" s="4">
        <v>16</v>
      </c>
      <c r="R17" s="4"/>
      <c r="S17" s="4"/>
      <c r="Z17" s="4"/>
    </row>
    <row r="18" spans="1:32" x14ac:dyDescent="0.2">
      <c r="B18" s="4">
        <v>11</v>
      </c>
      <c r="C18" s="3">
        <v>236.8</v>
      </c>
      <c r="D18" s="3">
        <v>296</v>
      </c>
      <c r="E18" s="3">
        <f t="shared" si="0"/>
        <v>59.199999999999989</v>
      </c>
      <c r="F18" s="3">
        <f t="shared" si="1"/>
        <v>24.999999999999993</v>
      </c>
      <c r="G18" s="3">
        <v>191.1</v>
      </c>
      <c r="H18" s="1">
        <f t="shared" si="2"/>
        <v>0.30978545264259544</v>
      </c>
      <c r="I18" s="4">
        <v>12</v>
      </c>
      <c r="K18" s="3">
        <v>267.10000000000002</v>
      </c>
      <c r="L18" s="3">
        <v>335.4</v>
      </c>
      <c r="M18" s="3">
        <f t="shared" si="3"/>
        <v>68.299999999999955</v>
      </c>
      <c r="N18" s="3">
        <f t="shared" si="4"/>
        <v>25.570947210782457</v>
      </c>
      <c r="O18" s="3">
        <v>219.3</v>
      </c>
      <c r="P18" s="1">
        <f t="shared" si="5"/>
        <v>0.31144550843593227</v>
      </c>
      <c r="Q18" s="4">
        <v>15</v>
      </c>
      <c r="R18" s="4"/>
      <c r="S18" s="4"/>
      <c r="Z18" s="4"/>
    </row>
    <row r="19" spans="1:32" x14ac:dyDescent="0.2">
      <c r="B19" s="4">
        <v>12</v>
      </c>
      <c r="C19" s="3">
        <v>288</v>
      </c>
      <c r="D19" s="3">
        <v>367.2</v>
      </c>
      <c r="E19" s="3">
        <f t="shared" si="0"/>
        <v>79.199999999999989</v>
      </c>
      <c r="F19" s="3">
        <f t="shared" si="1"/>
        <v>27.499999999999996</v>
      </c>
      <c r="G19" s="3">
        <v>258.39999999999998</v>
      </c>
      <c r="H19" s="1">
        <f t="shared" si="2"/>
        <v>0.30650154798761609</v>
      </c>
      <c r="I19" s="4">
        <v>13</v>
      </c>
      <c r="K19" s="3">
        <v>259.39999999999998</v>
      </c>
      <c r="L19" s="3">
        <v>332</v>
      </c>
      <c r="M19" s="3">
        <f t="shared" si="3"/>
        <v>72.600000000000023</v>
      </c>
      <c r="N19" s="3">
        <f t="shared" si="4"/>
        <v>27.987663839629928</v>
      </c>
      <c r="O19" s="3">
        <v>217</v>
      </c>
      <c r="P19" s="1">
        <f t="shared" si="5"/>
        <v>0.33456221198156694</v>
      </c>
      <c r="Q19" s="4">
        <v>14</v>
      </c>
      <c r="R19" s="4"/>
      <c r="S19" s="36" t="s">
        <v>50</v>
      </c>
      <c r="Y19" s="36" t="s">
        <v>52</v>
      </c>
      <c r="AF19" s="36" t="s">
        <v>54</v>
      </c>
    </row>
    <row r="20" spans="1:32" x14ac:dyDescent="0.2">
      <c r="B20" s="4">
        <v>13</v>
      </c>
      <c r="C20" s="3">
        <v>246.9</v>
      </c>
      <c r="D20" s="3">
        <v>313.39999999999998</v>
      </c>
      <c r="E20" s="3">
        <f t="shared" si="0"/>
        <v>66.499999999999972</v>
      </c>
      <c r="F20" s="3">
        <f t="shared" si="1"/>
        <v>26.933981368975278</v>
      </c>
      <c r="G20" s="3">
        <v>197.8</v>
      </c>
      <c r="H20" s="1">
        <f t="shared" si="2"/>
        <v>0.33619817997977741</v>
      </c>
      <c r="I20" s="4">
        <v>16</v>
      </c>
      <c r="K20" s="3">
        <v>246.3</v>
      </c>
      <c r="L20" s="3">
        <v>309.89999999999998</v>
      </c>
      <c r="M20" s="3">
        <f t="shared" si="3"/>
        <v>63.599999999999966</v>
      </c>
      <c r="N20" s="3">
        <f t="shared" si="4"/>
        <v>25.822168087697918</v>
      </c>
      <c r="O20" s="3">
        <v>188.6</v>
      </c>
      <c r="P20" s="1">
        <f t="shared" si="5"/>
        <v>0.33722163308589592</v>
      </c>
      <c r="Q20" s="4">
        <v>14</v>
      </c>
      <c r="R20" s="4"/>
      <c r="S20" s="4"/>
      <c r="Z20" s="4"/>
    </row>
    <row r="21" spans="1:32" x14ac:dyDescent="0.2">
      <c r="B21" s="4">
        <v>14</v>
      </c>
      <c r="C21" s="3">
        <v>236.6</v>
      </c>
      <c r="D21" s="3">
        <v>304.5</v>
      </c>
      <c r="E21" s="3">
        <f t="shared" si="0"/>
        <v>67.900000000000006</v>
      </c>
      <c r="F21" s="3">
        <f t="shared" si="1"/>
        <v>28.698224852071007</v>
      </c>
      <c r="G21" s="3">
        <v>215.4</v>
      </c>
      <c r="H21" s="1">
        <f t="shared" si="2"/>
        <v>0.31522748375116066</v>
      </c>
      <c r="I21" s="4">
        <v>12</v>
      </c>
      <c r="K21" s="3">
        <v>230.1</v>
      </c>
      <c r="L21" s="3">
        <v>282.5</v>
      </c>
      <c r="M21" s="3">
        <f t="shared" si="3"/>
        <v>52.400000000000006</v>
      </c>
      <c r="N21" s="3">
        <f t="shared" si="4"/>
        <v>22.772707518470234</v>
      </c>
      <c r="O21" s="3">
        <v>164.5</v>
      </c>
      <c r="P21" s="1">
        <f t="shared" si="5"/>
        <v>0.31854103343465051</v>
      </c>
      <c r="Q21" s="4">
        <v>12</v>
      </c>
      <c r="R21" s="4"/>
      <c r="S21" s="4"/>
      <c r="Z21" s="4"/>
    </row>
    <row r="22" spans="1:32" x14ac:dyDescent="0.2">
      <c r="B22" s="4">
        <v>15</v>
      </c>
      <c r="C22" s="3">
        <v>254.8</v>
      </c>
      <c r="D22" s="3">
        <v>342.7</v>
      </c>
      <c r="E22" s="3">
        <f t="shared" si="0"/>
        <v>87.899999999999977</v>
      </c>
      <c r="F22" s="3">
        <f t="shared" si="1"/>
        <v>34.497645211930916</v>
      </c>
      <c r="G22" s="3">
        <v>232</v>
      </c>
      <c r="H22" s="1">
        <f t="shared" si="2"/>
        <v>0.37887931034482747</v>
      </c>
      <c r="I22" s="4">
        <v>16</v>
      </c>
      <c r="K22" s="3">
        <v>223.6</v>
      </c>
      <c r="L22" s="3">
        <v>275.39999999999998</v>
      </c>
      <c r="M22" s="3">
        <f t="shared" si="3"/>
        <v>51.799999999999983</v>
      </c>
      <c r="N22" s="3">
        <f t="shared" si="4"/>
        <v>23.166368515205718</v>
      </c>
      <c r="O22" s="3">
        <v>166.7</v>
      </c>
      <c r="P22" s="1">
        <f t="shared" si="5"/>
        <v>0.31073785242951402</v>
      </c>
      <c r="Q22" s="4">
        <v>13</v>
      </c>
      <c r="R22" s="4"/>
      <c r="S22" s="4"/>
      <c r="Z22" s="4"/>
    </row>
    <row r="23" spans="1:32" x14ac:dyDescent="0.2">
      <c r="B23" s="4">
        <v>16</v>
      </c>
      <c r="C23" s="3">
        <v>251.5</v>
      </c>
      <c r="D23" s="3">
        <v>320.60000000000002</v>
      </c>
      <c r="E23" s="3">
        <f t="shared" si="0"/>
        <v>69.100000000000023</v>
      </c>
      <c r="F23" s="3">
        <f t="shared" si="1"/>
        <v>27.475149105367802</v>
      </c>
      <c r="G23" s="3">
        <v>225.1</v>
      </c>
      <c r="H23" s="1">
        <f t="shared" si="2"/>
        <v>0.30697467792092414</v>
      </c>
      <c r="I23" s="4">
        <v>10</v>
      </c>
      <c r="K23" s="3">
        <v>277.10000000000002</v>
      </c>
      <c r="L23" s="3">
        <v>329.5</v>
      </c>
      <c r="M23" s="3">
        <f t="shared" si="3"/>
        <v>52.399999999999977</v>
      </c>
      <c r="N23" s="3">
        <f t="shared" si="4"/>
        <v>18.910140743413919</v>
      </c>
      <c r="O23" s="3">
        <v>199.3</v>
      </c>
      <c r="P23" s="1">
        <f t="shared" si="5"/>
        <v>0.26292022077270433</v>
      </c>
      <c r="Q23" s="4">
        <v>14</v>
      </c>
      <c r="R23" s="4"/>
      <c r="S23" s="4"/>
      <c r="Z23" s="4"/>
    </row>
    <row r="24" spans="1:32" x14ac:dyDescent="0.2">
      <c r="B24" s="4">
        <v>17</v>
      </c>
      <c r="C24" s="3">
        <v>270.8</v>
      </c>
      <c r="D24" s="3">
        <v>345.9</v>
      </c>
      <c r="E24" s="3">
        <f t="shared" si="0"/>
        <v>75.099999999999966</v>
      </c>
      <c r="F24" s="3">
        <f t="shared" si="1"/>
        <v>27.732644017725246</v>
      </c>
      <c r="G24" s="3">
        <v>227.9</v>
      </c>
      <c r="H24" s="1">
        <f t="shared" si="2"/>
        <v>0.3295304958315049</v>
      </c>
      <c r="I24" s="4">
        <v>15</v>
      </c>
      <c r="K24" s="3">
        <v>269.10000000000002</v>
      </c>
      <c r="L24" s="3">
        <v>329.1</v>
      </c>
      <c r="M24" s="3">
        <f t="shared" si="3"/>
        <v>60</v>
      </c>
      <c r="N24" s="3">
        <f t="shared" si="4"/>
        <v>22.296544035674469</v>
      </c>
      <c r="O24" s="3">
        <v>209.9</v>
      </c>
      <c r="P24" s="1">
        <f t="shared" si="5"/>
        <v>0.28585040495474034</v>
      </c>
      <c r="Q24" s="4">
        <v>14</v>
      </c>
      <c r="R24" s="4"/>
      <c r="S24" s="4"/>
      <c r="Z24" s="4"/>
    </row>
    <row r="25" spans="1:32" x14ac:dyDescent="0.2">
      <c r="B25" s="4">
        <v>18</v>
      </c>
      <c r="C25" s="3">
        <v>254.4</v>
      </c>
      <c r="D25" s="3">
        <v>326.60000000000002</v>
      </c>
      <c r="E25" s="3">
        <f t="shared" si="0"/>
        <v>72.200000000000017</v>
      </c>
      <c r="F25" s="3">
        <f t="shared" si="1"/>
        <v>28.380503144654096</v>
      </c>
      <c r="G25" s="3">
        <v>215.5</v>
      </c>
      <c r="H25" s="1">
        <f t="shared" si="2"/>
        <v>0.33503480278422282</v>
      </c>
      <c r="I25" s="4">
        <v>14</v>
      </c>
      <c r="K25" s="3">
        <v>231.4</v>
      </c>
      <c r="L25" s="3">
        <v>295.7</v>
      </c>
      <c r="M25" s="3">
        <f t="shared" si="3"/>
        <v>64.299999999999983</v>
      </c>
      <c r="N25" s="3">
        <f t="shared" si="4"/>
        <v>27.787381158167669</v>
      </c>
      <c r="O25" s="3">
        <v>171.9</v>
      </c>
      <c r="P25" s="1">
        <f t="shared" si="5"/>
        <v>0.37405468295520639</v>
      </c>
      <c r="Q25" s="4">
        <v>15</v>
      </c>
      <c r="R25" s="4"/>
      <c r="S25" s="4"/>
      <c r="Z25" s="4"/>
    </row>
    <row r="26" spans="1:32" x14ac:dyDescent="0.2">
      <c r="B26" s="4">
        <v>19</v>
      </c>
      <c r="C26" s="3">
        <v>240.2</v>
      </c>
      <c r="D26" s="3">
        <v>310.10000000000002</v>
      </c>
      <c r="E26" s="3">
        <f t="shared" si="0"/>
        <v>69.900000000000034</v>
      </c>
      <c r="F26" s="3">
        <f t="shared" si="1"/>
        <v>29.100749375520412</v>
      </c>
      <c r="G26" s="3">
        <v>206.7</v>
      </c>
      <c r="H26" s="1">
        <f t="shared" si="2"/>
        <v>0.33817126269956477</v>
      </c>
      <c r="I26" s="4">
        <v>14</v>
      </c>
      <c r="K26" s="3">
        <v>239</v>
      </c>
      <c r="L26" s="3">
        <v>306.5</v>
      </c>
      <c r="M26" s="3">
        <f t="shared" si="3"/>
        <v>67.5</v>
      </c>
      <c r="N26" s="3">
        <f t="shared" si="4"/>
        <v>28.24267782426778</v>
      </c>
      <c r="O26" s="3">
        <v>180.8</v>
      </c>
      <c r="P26" s="1">
        <f t="shared" si="5"/>
        <v>0.37334070796460173</v>
      </c>
      <c r="Q26" s="4">
        <v>15</v>
      </c>
      <c r="R26" s="4"/>
      <c r="S26" s="4"/>
      <c r="Z26" s="4"/>
    </row>
    <row r="27" spans="1:32" x14ac:dyDescent="0.2">
      <c r="B27" s="9">
        <v>20</v>
      </c>
      <c r="C27" s="10">
        <v>245.8</v>
      </c>
      <c r="D27" s="10">
        <v>310.7</v>
      </c>
      <c r="E27" s="10">
        <f t="shared" si="0"/>
        <v>64.899999999999977</v>
      </c>
      <c r="F27" s="10">
        <f t="shared" si="1"/>
        <v>26.403580146460527</v>
      </c>
      <c r="G27" s="10">
        <v>216</v>
      </c>
      <c r="H27" s="11">
        <f t="shared" si="2"/>
        <v>0.30046296296296288</v>
      </c>
      <c r="I27" s="9">
        <v>12</v>
      </c>
      <c r="K27" s="10">
        <v>257.39999999999998</v>
      </c>
      <c r="L27" s="10">
        <v>316</v>
      </c>
      <c r="M27" s="10">
        <f t="shared" si="3"/>
        <v>58.600000000000023</v>
      </c>
      <c r="N27" s="10">
        <f t="shared" si="4"/>
        <v>22.766122766122777</v>
      </c>
      <c r="O27" s="10">
        <v>193</v>
      </c>
      <c r="P27" s="11">
        <f t="shared" si="5"/>
        <v>0.30362694300518145</v>
      </c>
      <c r="Q27" s="9">
        <v>14</v>
      </c>
      <c r="R27" s="3"/>
      <c r="S27" s="3"/>
      <c r="Z27" s="3"/>
    </row>
    <row r="28" spans="1:32" x14ac:dyDescent="0.2">
      <c r="B28" s="25" t="s">
        <v>33</v>
      </c>
      <c r="C28" s="3">
        <f>AVERAGE(C8:C27)</f>
        <v>259.33000000000004</v>
      </c>
      <c r="D28" s="3">
        <f t="shared" ref="D28:Q28" si="6">AVERAGE(D8:D27)</f>
        <v>328.77499999999998</v>
      </c>
      <c r="E28" s="3">
        <f t="shared" ref="E28:F28" si="7">AVERAGE(E8:E27)</f>
        <v>69.445000000000007</v>
      </c>
      <c r="F28" s="3">
        <f t="shared" si="7"/>
        <v>26.82483535701952</v>
      </c>
      <c r="G28" s="3">
        <f t="shared" si="6"/>
        <v>220.125</v>
      </c>
      <c r="H28" s="1">
        <f t="shared" ref="H28" si="8">AVERAGE(H8:H27)</f>
        <v>0.31589447731142284</v>
      </c>
      <c r="I28" s="3">
        <f t="shared" si="6"/>
        <v>13.45</v>
      </c>
      <c r="K28" s="3">
        <f t="shared" si="6"/>
        <v>261.45</v>
      </c>
      <c r="L28" s="3">
        <f t="shared" si="6"/>
        <v>317.38</v>
      </c>
      <c r="M28" s="3">
        <f t="shared" ref="M28:N28" si="9">AVERAGE(M8:M27)</f>
        <v>55.929999999999993</v>
      </c>
      <c r="N28" s="3">
        <f t="shared" si="9"/>
        <v>21.581738719863598</v>
      </c>
      <c r="O28" s="3">
        <f t="shared" si="6"/>
        <v>191.84</v>
      </c>
      <c r="P28" s="1">
        <f t="shared" ref="P28" si="10">AVERAGE(P8:P27)</f>
        <v>0.29232985639921338</v>
      </c>
      <c r="Q28" s="3">
        <f t="shared" si="6"/>
        <v>13.45</v>
      </c>
      <c r="R28" s="3"/>
      <c r="S28" s="3"/>
      <c r="Z28" s="3"/>
    </row>
    <row r="29" spans="1:32" x14ac:dyDescent="0.2">
      <c r="B29" s="7" t="s">
        <v>1</v>
      </c>
      <c r="C29" s="10">
        <f>_xlfn.STDEV.S(C8:C27)</f>
        <v>15.183789832719976</v>
      </c>
      <c r="D29" s="10">
        <f t="shared" ref="D29:Q29" si="11">_xlfn.STDEV.S(D8:D27)</f>
        <v>18.79963255519975</v>
      </c>
      <c r="E29" s="12">
        <f t="shared" ref="E29:F29" si="12">_xlfn.STDEV.S(E8:E27)</f>
        <v>8.1806881064330845</v>
      </c>
      <c r="F29" s="10">
        <f t="shared" si="12"/>
        <v>3.1604875275758602</v>
      </c>
      <c r="G29" s="12">
        <f t="shared" si="11"/>
        <v>16.003285024611266</v>
      </c>
      <c r="H29" s="11">
        <f t="shared" ref="H29" si="13">_xlfn.STDEV.S(H8:H27)</f>
        <v>3.330425585343183E-2</v>
      </c>
      <c r="I29" s="10">
        <f t="shared" si="11"/>
        <v>2.1144863753590228</v>
      </c>
      <c r="J29" s="12"/>
      <c r="K29" s="10">
        <f t="shared" si="11"/>
        <v>18.83318739269647</v>
      </c>
      <c r="L29" s="10">
        <f t="shared" si="11"/>
        <v>17.618698201507105</v>
      </c>
      <c r="M29" s="12">
        <f t="shared" ref="M29:N29" si="14">_xlfn.STDEV.S(M8:M27)</f>
        <v>8.5670175366742427</v>
      </c>
      <c r="N29" s="10">
        <f t="shared" si="14"/>
        <v>4.0892810833441944</v>
      </c>
      <c r="O29" s="12">
        <f t="shared" si="11"/>
        <v>16.073724881898016</v>
      </c>
      <c r="P29" s="11">
        <f t="shared" ref="P29" si="15">_xlfn.STDEV.S(P8:P27)</f>
        <v>4.324066340263389E-2</v>
      </c>
      <c r="Q29" s="10">
        <f t="shared" si="11"/>
        <v>1.3168942730211071</v>
      </c>
    </row>
    <row r="30" spans="1:32" x14ac:dyDescent="0.2">
      <c r="A30" s="28"/>
      <c r="R30" s="30"/>
      <c r="S30" s="30"/>
      <c r="Z30" s="30"/>
    </row>
    <row r="31" spans="1:32" x14ac:dyDescent="0.2">
      <c r="B31" s="37" t="s">
        <v>44</v>
      </c>
      <c r="C31" s="31">
        <f>DEVSQ(C8:C27)</f>
        <v>4380.402</v>
      </c>
      <c r="D31" s="31">
        <f>DEVSQ(D8:D27)</f>
        <v>6715.0974999999989</v>
      </c>
      <c r="E31" s="29">
        <f t="shared" ref="E31:F31" si="16">DEVSQ(E8:E27)</f>
        <v>1271.549499999998</v>
      </c>
      <c r="F31" s="31">
        <f t="shared" si="16"/>
        <v>189.78494682728672</v>
      </c>
      <c r="G31" s="31">
        <f>DEVSQ(G8:G27)</f>
        <v>4865.9974999999977</v>
      </c>
      <c r="H31" s="32">
        <f>DEVSQ(H8:H27)</f>
        <v>2.107429570106624E-2</v>
      </c>
      <c r="I31" s="30">
        <f t="shared" ref="I31:Q31" si="17">DEVSQ(I8:I27)</f>
        <v>84.949999999999989</v>
      </c>
      <c r="J31" s="31"/>
      <c r="K31" s="31">
        <f>DEVSQ(K8:K27)</f>
        <v>6739.0900000000038</v>
      </c>
      <c r="L31" s="31">
        <f t="shared" si="17"/>
        <v>5897.952000000003</v>
      </c>
      <c r="M31" s="31">
        <f t="shared" si="17"/>
        <v>1394.4819999999979</v>
      </c>
      <c r="N31" s="31">
        <f t="shared" si="17"/>
        <v>317.7221757933354</v>
      </c>
      <c r="O31" s="31">
        <f t="shared" si="17"/>
        <v>4908.9279999999999</v>
      </c>
      <c r="P31" s="32">
        <f t="shared" si="17"/>
        <v>3.5525344458497768E-2</v>
      </c>
      <c r="Q31" s="30">
        <f t="shared" si="17"/>
        <v>32.95000000000001</v>
      </c>
    </row>
    <row r="35" spans="19:32" x14ac:dyDescent="0.2">
      <c r="S35" s="14" t="s">
        <v>51</v>
      </c>
      <c r="Y35" s="26" t="s">
        <v>53</v>
      </c>
      <c r="AF35" s="26" t="s">
        <v>53</v>
      </c>
    </row>
  </sheetData>
  <mergeCells count="4">
    <mergeCell ref="C4:I4"/>
    <mergeCell ref="K4:Q4"/>
    <mergeCell ref="C5:F5"/>
    <mergeCell ref="K5:N5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B2DB3-51C0-40FF-815C-EA4701521365}">
  <dimension ref="B2:N17"/>
  <sheetViews>
    <sheetView workbookViewId="0"/>
  </sheetViews>
  <sheetFormatPr defaultRowHeight="13" x14ac:dyDescent="0.2"/>
  <cols>
    <col min="1" max="1" width="7.54296875" style="1" customWidth="1"/>
    <col min="2" max="2" width="9.81640625" style="13" customWidth="1"/>
    <col min="3" max="3" width="10.36328125" style="1" customWidth="1"/>
    <col min="4" max="4" width="7.08984375" style="1" customWidth="1"/>
    <col min="5" max="5" width="8.08984375" style="1" customWidth="1"/>
    <col min="6" max="6" width="0.36328125" style="1" customWidth="1"/>
    <col min="7" max="7" width="7.36328125" style="1" customWidth="1"/>
    <col min="8" max="8" width="7.7265625" style="1" customWidth="1"/>
    <col min="9" max="9" width="0.453125" style="1" customWidth="1"/>
    <col min="10" max="10" width="7" style="1" customWidth="1"/>
    <col min="11" max="11" width="6.6328125" style="1" customWidth="1"/>
    <col min="12" max="12" width="7" style="1" customWidth="1"/>
    <col min="13" max="13" width="6.54296875" style="1" customWidth="1"/>
    <col min="14" max="14" width="3.54296875" style="1" customWidth="1"/>
    <col min="15" max="16" width="8.7265625" style="1"/>
    <col min="17" max="17" width="2.54296875" style="1" customWidth="1"/>
    <col min="18" max="18" width="9.08984375" style="1" customWidth="1"/>
    <col min="19" max="16384" width="8.7265625" style="1"/>
  </cols>
  <sheetData>
    <row r="2" spans="2:14" ht="13" customHeight="1" x14ac:dyDescent="0.2">
      <c r="B2" s="13" t="s">
        <v>48</v>
      </c>
    </row>
    <row r="3" spans="2:14" ht="13" customHeight="1" x14ac:dyDescent="0.2"/>
    <row r="4" spans="2:14" ht="13" customHeight="1" x14ac:dyDescent="0.2">
      <c r="B4" s="19"/>
      <c r="C4" s="18"/>
      <c r="D4" s="39" t="s">
        <v>67</v>
      </c>
      <c r="E4" s="40"/>
      <c r="F4" s="19"/>
      <c r="G4" s="39" t="s">
        <v>68</v>
      </c>
      <c r="H4" s="40"/>
      <c r="I4" s="6"/>
      <c r="J4" s="43" t="s">
        <v>19</v>
      </c>
      <c r="K4" s="40"/>
      <c r="L4" s="40"/>
      <c r="M4" s="40"/>
      <c r="N4" s="6"/>
    </row>
    <row r="5" spans="2:14" ht="13" customHeight="1" x14ac:dyDescent="0.2">
      <c r="B5" s="7"/>
      <c r="C5" s="20"/>
      <c r="D5" s="7" t="s">
        <v>7</v>
      </c>
      <c r="E5" s="34" t="s">
        <v>56</v>
      </c>
      <c r="F5" s="7"/>
      <c r="G5" s="7" t="s">
        <v>7</v>
      </c>
      <c r="H5" s="34" t="s">
        <v>57</v>
      </c>
      <c r="J5" s="8" t="s">
        <v>46</v>
      </c>
      <c r="K5" s="21" t="s">
        <v>10</v>
      </c>
      <c r="L5" s="21" t="s">
        <v>11</v>
      </c>
      <c r="M5" s="21" t="s">
        <v>12</v>
      </c>
      <c r="N5" s="11"/>
    </row>
    <row r="6" spans="2:14" ht="13" customHeight="1" x14ac:dyDescent="0.2">
      <c r="B6" s="13" t="s">
        <v>21</v>
      </c>
      <c r="C6" s="16" t="s">
        <v>40</v>
      </c>
      <c r="D6" s="2">
        <v>259.33000000000004</v>
      </c>
      <c r="E6" s="2">
        <v>4380.402</v>
      </c>
      <c r="G6" s="2">
        <v>261.45</v>
      </c>
      <c r="H6" s="2">
        <v>6739.0900000000038</v>
      </c>
      <c r="J6" s="17">
        <f>G6-D6</f>
        <v>2.1199999999999477</v>
      </c>
      <c r="K6" s="15">
        <f>SQRT(((E6+H6)/38)*(1/20+1/20))</f>
        <v>5.4094196595042972</v>
      </c>
      <c r="L6" s="15">
        <f>J6/K6</f>
        <v>0.39190895390693686</v>
      </c>
      <c r="M6" s="15">
        <f>_xlfn.T.DIST.2T( ABS(L6),38)</f>
        <v>0.69731485367557633</v>
      </c>
      <c r="N6" s="1" t="s">
        <v>13</v>
      </c>
    </row>
    <row r="7" spans="2:14" ht="13" customHeight="1" x14ac:dyDescent="0.2">
      <c r="B7" s="13" t="s">
        <v>20</v>
      </c>
      <c r="C7" s="16" t="s">
        <v>39</v>
      </c>
      <c r="D7" s="2">
        <v>328.77499999999998</v>
      </c>
      <c r="E7" s="2">
        <v>6715.0974999999989</v>
      </c>
      <c r="G7" s="2">
        <v>317.38</v>
      </c>
      <c r="H7" s="2">
        <v>5897.952000000003</v>
      </c>
      <c r="J7" s="17">
        <f t="shared" ref="J7:J12" si="0">G7-D7</f>
        <v>-11.394999999999982</v>
      </c>
      <c r="K7" s="15">
        <f>SQRT(((E7+H7)/38)*(1/20+1/20))</f>
        <v>5.7612703049167715</v>
      </c>
      <c r="L7" s="15">
        <f t="shared" ref="L7:L12" si="1">J7/K7</f>
        <v>-1.9778624152168809</v>
      </c>
      <c r="M7" s="15">
        <f t="shared" ref="M7:M12" si="2">_xlfn.T.DIST.2T( ABS(L7),38)</f>
        <v>5.5229342744631336E-2</v>
      </c>
      <c r="N7" s="1" t="s">
        <v>14</v>
      </c>
    </row>
    <row r="8" spans="2:14" ht="13" customHeight="1" x14ac:dyDescent="0.2">
      <c r="B8" s="13" t="s">
        <v>24</v>
      </c>
      <c r="C8" s="16" t="s">
        <v>41</v>
      </c>
      <c r="D8" s="2">
        <v>69.445000000000007</v>
      </c>
      <c r="E8" s="2">
        <v>1271.549499999998</v>
      </c>
      <c r="G8" s="2">
        <v>55.929999999999993</v>
      </c>
      <c r="H8" s="2">
        <v>1394.4819999999979</v>
      </c>
      <c r="J8" s="17">
        <f t="shared" si="0"/>
        <v>-13.515000000000015</v>
      </c>
      <c r="K8" s="15">
        <f t="shared" ref="K8:K12" si="3">SQRT(((E8+H8)/38)*(1/20+1/20))</f>
        <v>2.6487492082907815</v>
      </c>
      <c r="L8" s="15">
        <f t="shared" si="1"/>
        <v>-5.1024083207640274</v>
      </c>
      <c r="M8" s="15">
        <f t="shared" si="2"/>
        <v>9.6376311591869782E-6</v>
      </c>
      <c r="N8" s="1" t="s">
        <v>15</v>
      </c>
    </row>
    <row r="9" spans="2:14" ht="13" customHeight="1" x14ac:dyDescent="0.2">
      <c r="B9" s="13" t="s">
        <v>25</v>
      </c>
      <c r="C9" s="16" t="s">
        <v>42</v>
      </c>
      <c r="D9" s="2">
        <v>26.82483535701952</v>
      </c>
      <c r="E9" s="2">
        <v>189.78494682728672</v>
      </c>
      <c r="G9" s="2">
        <v>21.581738719863598</v>
      </c>
      <c r="H9" s="2">
        <v>317.7221757933354</v>
      </c>
      <c r="J9" s="17">
        <f t="shared" si="0"/>
        <v>-5.2430966371559222</v>
      </c>
      <c r="K9" s="15">
        <f t="shared" si="3"/>
        <v>1.1556578470844876</v>
      </c>
      <c r="L9" s="15">
        <f t="shared" si="1"/>
        <v>-4.5368935540768334</v>
      </c>
      <c r="M9" s="15">
        <f t="shared" si="2"/>
        <v>5.5753968994713149E-5</v>
      </c>
      <c r="N9" s="1" t="s">
        <v>15</v>
      </c>
    </row>
    <row r="10" spans="2:14" ht="13" customHeight="1" x14ac:dyDescent="0.2">
      <c r="B10" s="13" t="s">
        <v>22</v>
      </c>
      <c r="C10" s="16" t="s">
        <v>17</v>
      </c>
      <c r="D10" s="2">
        <v>220.125</v>
      </c>
      <c r="E10" s="2">
        <v>4865.9974999999977</v>
      </c>
      <c r="G10" s="2">
        <v>191.84</v>
      </c>
      <c r="H10" s="2">
        <v>4908.9279999999999</v>
      </c>
      <c r="J10" s="17">
        <f t="shared" si="0"/>
        <v>-28.284999999999997</v>
      </c>
      <c r="K10" s="15">
        <f t="shared" si="3"/>
        <v>5.0718328203810827</v>
      </c>
      <c r="L10" s="15">
        <f t="shared" si="1"/>
        <v>-5.5768794046872276</v>
      </c>
      <c r="M10" s="15">
        <f t="shared" si="2"/>
        <v>2.1664087122701853E-6</v>
      </c>
      <c r="N10" s="1" t="s">
        <v>15</v>
      </c>
    </row>
    <row r="11" spans="2:14" ht="13" customHeight="1" x14ac:dyDescent="0.2">
      <c r="B11" s="13" t="s">
        <v>26</v>
      </c>
      <c r="C11" s="16" t="s">
        <v>43</v>
      </c>
      <c r="D11" s="5">
        <v>0.31589447731142284</v>
      </c>
      <c r="E11" s="5">
        <v>2.107429570106624E-2</v>
      </c>
      <c r="G11" s="5">
        <v>0.29232985639921338</v>
      </c>
      <c r="H11" s="5">
        <v>3.5525344458497768E-2</v>
      </c>
      <c r="J11" s="15">
        <f t="shared" si="0"/>
        <v>-2.3564620912209455E-2</v>
      </c>
      <c r="K11" s="15">
        <f t="shared" si="3"/>
        <v>1.2204360756407394E-2</v>
      </c>
      <c r="L11" s="15">
        <f t="shared" si="1"/>
        <v>-1.9308361480414145</v>
      </c>
      <c r="M11" s="15">
        <f t="shared" si="2"/>
        <v>6.0989346495523324E-2</v>
      </c>
      <c r="N11" s="1" t="s">
        <v>14</v>
      </c>
    </row>
    <row r="12" spans="2:14" ht="13" customHeight="1" x14ac:dyDescent="0.2">
      <c r="B12" s="7" t="s">
        <v>23</v>
      </c>
      <c r="C12" s="20" t="s">
        <v>18</v>
      </c>
      <c r="D12" s="12">
        <v>13.45</v>
      </c>
      <c r="E12" s="12">
        <v>84.949999999999989</v>
      </c>
      <c r="F12" s="11"/>
      <c r="G12" s="12">
        <v>13.45</v>
      </c>
      <c r="H12" s="12">
        <v>32.95000000000001</v>
      </c>
      <c r="I12" s="11"/>
      <c r="J12" s="23">
        <f t="shared" si="0"/>
        <v>0</v>
      </c>
      <c r="K12" s="22">
        <f t="shared" si="3"/>
        <v>0.55701270891671484</v>
      </c>
      <c r="L12" s="22">
        <f t="shared" si="1"/>
        <v>0</v>
      </c>
      <c r="M12" s="22">
        <f t="shared" si="2"/>
        <v>1</v>
      </c>
      <c r="N12" s="11" t="s">
        <v>13</v>
      </c>
    </row>
    <row r="13" spans="2:14" ht="13" customHeight="1" x14ac:dyDescent="0.2">
      <c r="C13" s="24" t="s">
        <v>47</v>
      </c>
      <c r="J13" s="33" t="s">
        <v>49</v>
      </c>
      <c r="K13" s="15"/>
      <c r="L13" s="1" t="s">
        <v>64</v>
      </c>
      <c r="M13" s="15"/>
    </row>
    <row r="14" spans="2:14" ht="13" customHeight="1" x14ac:dyDescent="0.2">
      <c r="B14" s="7"/>
      <c r="C14" s="27" t="s">
        <v>66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38" t="s">
        <v>65</v>
      </c>
    </row>
    <row r="15" spans="2:14" ht="13" customHeight="1" x14ac:dyDescent="0.2"/>
    <row r="16" spans="2:14" ht="13" customHeight="1" x14ac:dyDescent="0.2"/>
    <row r="17" ht="13" customHeight="1" x14ac:dyDescent="0.2"/>
  </sheetData>
  <mergeCells count="3">
    <mergeCell ref="D4:E4"/>
    <mergeCell ref="G4:H4"/>
    <mergeCell ref="J4:M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EDF10-5ADE-4099-8FC4-53652A7FF147}">
  <dimension ref="B2:M27"/>
  <sheetViews>
    <sheetView zoomScale="99" zoomScaleNormal="99" workbookViewId="0"/>
  </sheetViews>
  <sheetFormatPr defaultRowHeight="13" x14ac:dyDescent="0.2"/>
  <cols>
    <col min="1" max="1" width="3" style="1" customWidth="1"/>
    <col min="2" max="2" width="3.54296875" style="1" customWidth="1"/>
    <col min="3" max="3" width="6.453125" style="1" customWidth="1"/>
    <col min="4" max="4" width="6.08984375" style="1" customWidth="1"/>
    <col min="5" max="5" width="4.6328125" style="1" customWidth="1"/>
    <col min="6" max="6" width="5.36328125" style="1" customWidth="1"/>
    <col min="7" max="7" width="0.6328125" style="1" customWidth="1"/>
    <col min="8" max="8" width="5.54296875" style="1" customWidth="1"/>
    <col min="9" max="9" width="5.90625" style="1" customWidth="1"/>
    <col min="10" max="10" width="5.08984375" style="1" customWidth="1"/>
    <col min="11" max="11" width="5.453125" style="1" customWidth="1"/>
    <col min="12" max="16384" width="8.7265625" style="1"/>
  </cols>
  <sheetData>
    <row r="2" spans="2:13" x14ac:dyDescent="0.2">
      <c r="M2" s="14" t="s">
        <v>55</v>
      </c>
    </row>
    <row r="3" spans="2:13" ht="14" x14ac:dyDescent="0.2">
      <c r="B3" s="6"/>
      <c r="C3" s="44" t="s">
        <v>8</v>
      </c>
      <c r="D3" s="40"/>
      <c r="E3" s="40"/>
      <c r="F3" s="40"/>
      <c r="G3" s="6"/>
      <c r="H3" s="39" t="s">
        <v>9</v>
      </c>
      <c r="I3" s="40"/>
      <c r="J3" s="40"/>
      <c r="K3" s="40"/>
    </row>
    <row r="4" spans="2:13" ht="14" x14ac:dyDescent="0.2">
      <c r="B4" s="26" t="s">
        <v>28</v>
      </c>
      <c r="C4" s="41" t="s">
        <v>29</v>
      </c>
      <c r="D4" s="42"/>
      <c r="E4" s="45"/>
      <c r="F4" s="45"/>
      <c r="H4" s="41" t="s">
        <v>29</v>
      </c>
      <c r="I4" s="42"/>
      <c r="J4" s="45"/>
      <c r="K4" s="45"/>
    </row>
    <row r="5" spans="2:13" x14ac:dyDescent="0.2">
      <c r="B5" s="8" t="s">
        <v>27</v>
      </c>
      <c r="C5" s="7" t="s">
        <v>0</v>
      </c>
      <c r="D5" s="7" t="s">
        <v>4</v>
      </c>
      <c r="E5" s="8" t="s">
        <v>30</v>
      </c>
      <c r="F5" s="8" t="s">
        <v>31</v>
      </c>
      <c r="H5" s="7" t="s">
        <v>0</v>
      </c>
      <c r="I5" s="7" t="s">
        <v>4</v>
      </c>
      <c r="J5" s="8" t="s">
        <v>30</v>
      </c>
      <c r="K5" s="8" t="s">
        <v>32</v>
      </c>
    </row>
    <row r="6" spans="2:13" x14ac:dyDescent="0.2">
      <c r="B6" s="4">
        <v>1</v>
      </c>
      <c r="C6" s="3">
        <v>248.7</v>
      </c>
      <c r="D6" s="3">
        <v>318.10000000000002</v>
      </c>
      <c r="E6" s="3">
        <f>D6-C6</f>
        <v>69.400000000000034</v>
      </c>
      <c r="F6" s="3">
        <f>E6/D6*100</f>
        <v>21.817038667085832</v>
      </c>
      <c r="H6" s="3">
        <v>257.89999999999998</v>
      </c>
      <c r="I6" s="3">
        <v>309.10000000000002</v>
      </c>
      <c r="J6" s="3">
        <f>I6-H6</f>
        <v>51.200000000000045</v>
      </c>
      <c r="K6" s="3">
        <f>J6/I6*100</f>
        <v>16.564218699450027</v>
      </c>
    </row>
    <row r="7" spans="2:13" x14ac:dyDescent="0.2">
      <c r="B7" s="4">
        <v>2</v>
      </c>
      <c r="C7" s="3">
        <v>261.3</v>
      </c>
      <c r="D7" s="3">
        <v>324</v>
      </c>
      <c r="E7" s="3">
        <f t="shared" ref="E7:E25" si="0">D7-C7</f>
        <v>62.699999999999989</v>
      </c>
      <c r="F7" s="3">
        <f t="shared" ref="F7:F25" si="1">E7/D7*100</f>
        <v>19.351851851851848</v>
      </c>
      <c r="H7" s="3">
        <v>260.7</v>
      </c>
      <c r="I7" s="3">
        <v>305.39999999999998</v>
      </c>
      <c r="J7" s="3">
        <f t="shared" ref="J7:J25" si="2">I7-H7</f>
        <v>44.699999999999989</v>
      </c>
      <c r="K7" s="3">
        <f t="shared" ref="K7:K25" si="3">J7/I7*100</f>
        <v>14.636542239685655</v>
      </c>
    </row>
    <row r="8" spans="2:13" x14ac:dyDescent="0.2">
      <c r="B8" s="4">
        <v>3</v>
      </c>
      <c r="C8" s="3">
        <v>265.60000000000002</v>
      </c>
      <c r="D8" s="3">
        <v>339.9</v>
      </c>
      <c r="E8" s="3">
        <f t="shared" si="0"/>
        <v>74.299999999999955</v>
      </c>
      <c r="F8" s="3">
        <f t="shared" si="1"/>
        <v>21.85937040305971</v>
      </c>
      <c r="H8" s="3">
        <v>277</v>
      </c>
      <c r="I8" s="3">
        <v>331.5</v>
      </c>
      <c r="J8" s="3">
        <f t="shared" si="2"/>
        <v>54.5</v>
      </c>
      <c r="K8" s="3">
        <f t="shared" si="3"/>
        <v>16.440422322775262</v>
      </c>
    </row>
    <row r="9" spans="2:13" x14ac:dyDescent="0.2">
      <c r="B9" s="4">
        <v>4</v>
      </c>
      <c r="C9" s="3">
        <v>284</v>
      </c>
      <c r="D9" s="3">
        <v>356.1</v>
      </c>
      <c r="E9" s="3">
        <f t="shared" si="0"/>
        <v>72.100000000000023</v>
      </c>
      <c r="F9" s="3">
        <f t="shared" si="1"/>
        <v>20.247121595057575</v>
      </c>
      <c r="H9" s="3">
        <v>283.8</v>
      </c>
      <c r="I9" s="3">
        <v>323.2</v>
      </c>
      <c r="J9" s="3">
        <f t="shared" si="2"/>
        <v>39.399999999999977</v>
      </c>
      <c r="K9" s="3">
        <f t="shared" si="3"/>
        <v>12.190594059405933</v>
      </c>
    </row>
    <row r="10" spans="2:13" x14ac:dyDescent="0.2">
      <c r="B10" s="4">
        <v>5</v>
      </c>
      <c r="C10" s="3">
        <v>254.9</v>
      </c>
      <c r="D10" s="3">
        <v>328.6</v>
      </c>
      <c r="E10" s="3">
        <f t="shared" si="0"/>
        <v>73.700000000000017</v>
      </c>
      <c r="F10" s="3">
        <f t="shared" si="1"/>
        <v>22.428484479610471</v>
      </c>
      <c r="H10" s="3">
        <v>281.2</v>
      </c>
      <c r="I10" s="3">
        <v>332.1</v>
      </c>
      <c r="J10" s="3">
        <f t="shared" si="2"/>
        <v>50.900000000000034</v>
      </c>
      <c r="K10" s="3">
        <f t="shared" si="3"/>
        <v>15.326708822643791</v>
      </c>
    </row>
    <row r="11" spans="2:13" x14ac:dyDescent="0.2">
      <c r="B11" s="4">
        <v>6</v>
      </c>
      <c r="C11" s="3">
        <v>267.39999999999998</v>
      </c>
      <c r="D11" s="3">
        <v>338.1</v>
      </c>
      <c r="E11" s="3">
        <f t="shared" si="0"/>
        <v>70.700000000000045</v>
      </c>
      <c r="F11" s="3">
        <f t="shared" si="1"/>
        <v>20.910973084886137</v>
      </c>
      <c r="H11" s="3">
        <v>292.3</v>
      </c>
      <c r="I11" s="3">
        <v>339.6</v>
      </c>
      <c r="J11" s="3">
        <f t="shared" si="2"/>
        <v>47.300000000000011</v>
      </c>
      <c r="K11" s="3">
        <f t="shared" si="3"/>
        <v>13.928150765606597</v>
      </c>
    </row>
    <row r="12" spans="2:13" x14ac:dyDescent="0.2">
      <c r="B12" s="4">
        <v>7</v>
      </c>
      <c r="C12" s="3">
        <v>271</v>
      </c>
      <c r="D12" s="3">
        <v>349.3</v>
      </c>
      <c r="E12" s="3">
        <f t="shared" si="0"/>
        <v>78.300000000000011</v>
      </c>
      <c r="F12" s="3">
        <f t="shared" si="1"/>
        <v>22.416261093615805</v>
      </c>
      <c r="H12" s="3">
        <v>270.10000000000002</v>
      </c>
      <c r="I12" s="3">
        <v>330.2</v>
      </c>
      <c r="J12" s="3">
        <f t="shared" si="2"/>
        <v>60.099999999999966</v>
      </c>
      <c r="K12" s="3">
        <f t="shared" si="3"/>
        <v>18.201090248334335</v>
      </c>
    </row>
    <row r="13" spans="2:13" x14ac:dyDescent="0.2">
      <c r="B13" s="4">
        <v>8</v>
      </c>
      <c r="C13" s="3">
        <v>257.39999999999998</v>
      </c>
      <c r="D13" s="3">
        <v>308.3</v>
      </c>
      <c r="E13" s="3">
        <f t="shared" si="0"/>
        <v>50.900000000000034</v>
      </c>
      <c r="F13" s="3">
        <f t="shared" si="1"/>
        <v>16.509892961401242</v>
      </c>
      <c r="H13" s="3">
        <v>265.8</v>
      </c>
      <c r="I13" s="3">
        <v>318.7</v>
      </c>
      <c r="J13" s="3">
        <f t="shared" si="2"/>
        <v>52.899999999999977</v>
      </c>
      <c r="K13" s="3">
        <f t="shared" si="3"/>
        <v>16.598682146219009</v>
      </c>
    </row>
    <row r="14" spans="2:13" x14ac:dyDescent="0.2">
      <c r="B14" s="4">
        <v>9</v>
      </c>
      <c r="C14" s="3">
        <v>282.2</v>
      </c>
      <c r="D14" s="3">
        <v>340</v>
      </c>
      <c r="E14" s="3">
        <f t="shared" si="0"/>
        <v>57.800000000000011</v>
      </c>
      <c r="F14" s="3">
        <f t="shared" si="1"/>
        <v>17.000000000000004</v>
      </c>
      <c r="H14" s="3">
        <v>269.89999999999998</v>
      </c>
      <c r="I14" s="3">
        <v>317.10000000000002</v>
      </c>
      <c r="J14" s="3">
        <f t="shared" si="2"/>
        <v>47.200000000000045</v>
      </c>
      <c r="K14" s="3">
        <f t="shared" si="3"/>
        <v>14.884894355093046</v>
      </c>
    </row>
    <row r="15" spans="2:13" x14ac:dyDescent="0.2">
      <c r="B15" s="4">
        <v>10</v>
      </c>
      <c r="C15" s="3">
        <v>268.3</v>
      </c>
      <c r="D15" s="3">
        <v>335.4</v>
      </c>
      <c r="E15" s="3">
        <f t="shared" si="0"/>
        <v>67.099999999999966</v>
      </c>
      <c r="F15" s="3">
        <f t="shared" si="1"/>
        <v>20.005963029218833</v>
      </c>
      <c r="H15" s="3">
        <v>269.8</v>
      </c>
      <c r="I15" s="3">
        <v>328.7</v>
      </c>
      <c r="J15" s="3">
        <f t="shared" si="2"/>
        <v>58.899999999999977</v>
      </c>
      <c r="K15" s="3">
        <f t="shared" si="3"/>
        <v>17.919075144508664</v>
      </c>
    </row>
    <row r="16" spans="2:13" x14ac:dyDescent="0.2">
      <c r="B16" s="4">
        <v>11</v>
      </c>
      <c r="C16" s="3">
        <v>236.8</v>
      </c>
      <c r="D16" s="3">
        <v>296</v>
      </c>
      <c r="E16" s="3">
        <f t="shared" si="0"/>
        <v>59.199999999999989</v>
      </c>
      <c r="F16" s="3">
        <f t="shared" si="1"/>
        <v>19.999999999999996</v>
      </c>
      <c r="H16" s="3">
        <v>267.10000000000002</v>
      </c>
      <c r="I16" s="3">
        <v>335.4</v>
      </c>
      <c r="J16" s="3">
        <f t="shared" si="2"/>
        <v>68.299999999999955</v>
      </c>
      <c r="K16" s="3">
        <f t="shared" si="3"/>
        <v>20.363744782349421</v>
      </c>
    </row>
    <row r="17" spans="2:11" x14ac:dyDescent="0.2">
      <c r="B17" s="4">
        <v>12</v>
      </c>
      <c r="C17" s="3">
        <v>288</v>
      </c>
      <c r="D17" s="3">
        <v>367.2</v>
      </c>
      <c r="E17" s="3">
        <f t="shared" si="0"/>
        <v>79.199999999999989</v>
      </c>
      <c r="F17" s="3">
        <f t="shared" si="1"/>
        <v>21.56862745098039</v>
      </c>
      <c r="H17" s="3">
        <v>259.39999999999998</v>
      </c>
      <c r="I17" s="3">
        <v>332</v>
      </c>
      <c r="J17" s="3">
        <f t="shared" si="2"/>
        <v>72.600000000000023</v>
      </c>
      <c r="K17" s="3">
        <f t="shared" si="3"/>
        <v>21.86746987951808</v>
      </c>
    </row>
    <row r="18" spans="2:11" x14ac:dyDescent="0.2">
      <c r="B18" s="4">
        <v>13</v>
      </c>
      <c r="C18" s="3">
        <v>246.9</v>
      </c>
      <c r="D18" s="3">
        <v>313.39999999999998</v>
      </c>
      <c r="E18" s="3">
        <f t="shared" si="0"/>
        <v>66.499999999999972</v>
      </c>
      <c r="F18" s="3">
        <f t="shared" si="1"/>
        <v>21.218889597957872</v>
      </c>
      <c r="H18" s="3">
        <v>246.3</v>
      </c>
      <c r="I18" s="3">
        <v>309.89999999999998</v>
      </c>
      <c r="J18" s="3">
        <f t="shared" si="2"/>
        <v>63.599999999999966</v>
      </c>
      <c r="K18" s="3">
        <f t="shared" si="3"/>
        <v>20.522749273959331</v>
      </c>
    </row>
    <row r="19" spans="2:11" x14ac:dyDescent="0.2">
      <c r="B19" s="4">
        <v>14</v>
      </c>
      <c r="C19" s="3">
        <v>236.6</v>
      </c>
      <c r="D19" s="3">
        <v>304.5</v>
      </c>
      <c r="E19" s="3">
        <f t="shared" si="0"/>
        <v>67.900000000000006</v>
      </c>
      <c r="F19" s="3">
        <f t="shared" si="1"/>
        <v>22.298850574712645</v>
      </c>
      <c r="H19" s="3">
        <v>230.1</v>
      </c>
      <c r="I19" s="3">
        <v>282.5</v>
      </c>
      <c r="J19" s="3">
        <f t="shared" si="2"/>
        <v>52.400000000000006</v>
      </c>
      <c r="K19" s="3">
        <f t="shared" si="3"/>
        <v>18.548672566371682</v>
      </c>
    </row>
    <row r="20" spans="2:11" x14ac:dyDescent="0.2">
      <c r="B20" s="4">
        <v>15</v>
      </c>
      <c r="C20" s="3">
        <v>254.8</v>
      </c>
      <c r="D20" s="3">
        <v>342.7</v>
      </c>
      <c r="E20" s="3">
        <f t="shared" si="0"/>
        <v>87.899999999999977</v>
      </c>
      <c r="F20" s="3">
        <f t="shared" si="1"/>
        <v>25.649255908958267</v>
      </c>
      <c r="H20" s="3">
        <v>223.6</v>
      </c>
      <c r="I20" s="3">
        <v>275.39999999999998</v>
      </c>
      <c r="J20" s="3">
        <f t="shared" si="2"/>
        <v>51.799999999999983</v>
      </c>
      <c r="K20" s="3">
        <f t="shared" si="3"/>
        <v>18.809005083514883</v>
      </c>
    </row>
    <row r="21" spans="2:11" x14ac:dyDescent="0.2">
      <c r="B21" s="4">
        <v>16</v>
      </c>
      <c r="C21" s="3">
        <v>251.5</v>
      </c>
      <c r="D21" s="3">
        <v>320.60000000000002</v>
      </c>
      <c r="E21" s="3">
        <f t="shared" si="0"/>
        <v>69.100000000000023</v>
      </c>
      <c r="F21" s="3">
        <f t="shared" si="1"/>
        <v>21.553337492202125</v>
      </c>
      <c r="H21" s="3">
        <v>277.10000000000002</v>
      </c>
      <c r="I21" s="3">
        <v>329.5</v>
      </c>
      <c r="J21" s="3">
        <f t="shared" si="2"/>
        <v>52.399999999999977</v>
      </c>
      <c r="K21" s="3">
        <f t="shared" si="3"/>
        <v>15.902883156297412</v>
      </c>
    </row>
    <row r="22" spans="2:11" x14ac:dyDescent="0.2">
      <c r="B22" s="4">
        <v>17</v>
      </c>
      <c r="C22" s="3">
        <v>270.8</v>
      </c>
      <c r="D22" s="3">
        <v>345.9</v>
      </c>
      <c r="E22" s="3">
        <f t="shared" si="0"/>
        <v>75.099999999999966</v>
      </c>
      <c r="F22" s="3">
        <f t="shared" si="1"/>
        <v>21.711477305579638</v>
      </c>
      <c r="H22" s="3">
        <v>269.10000000000002</v>
      </c>
      <c r="I22" s="3">
        <v>329.1</v>
      </c>
      <c r="J22" s="3">
        <f t="shared" si="2"/>
        <v>60</v>
      </c>
      <c r="K22" s="3">
        <f t="shared" si="3"/>
        <v>18.231540565177756</v>
      </c>
    </row>
    <row r="23" spans="2:11" x14ac:dyDescent="0.2">
      <c r="B23" s="4">
        <v>18</v>
      </c>
      <c r="C23" s="3">
        <v>254.4</v>
      </c>
      <c r="D23" s="3">
        <v>326.60000000000002</v>
      </c>
      <c r="E23" s="3">
        <f t="shared" si="0"/>
        <v>72.200000000000017</v>
      </c>
      <c r="F23" s="3">
        <f t="shared" si="1"/>
        <v>22.106552357624011</v>
      </c>
      <c r="H23" s="3">
        <v>231.4</v>
      </c>
      <c r="I23" s="3">
        <v>295.7</v>
      </c>
      <c r="J23" s="3">
        <f t="shared" si="2"/>
        <v>64.299999999999983</v>
      </c>
      <c r="K23" s="3">
        <f t="shared" si="3"/>
        <v>21.74501183632059</v>
      </c>
    </row>
    <row r="24" spans="2:11" x14ac:dyDescent="0.2">
      <c r="B24" s="4">
        <v>19</v>
      </c>
      <c r="C24" s="3">
        <v>240.2</v>
      </c>
      <c r="D24" s="3">
        <v>310.10000000000002</v>
      </c>
      <c r="E24" s="3">
        <f t="shared" si="0"/>
        <v>69.900000000000034</v>
      </c>
      <c r="F24" s="3">
        <f t="shared" si="1"/>
        <v>22.541115769106749</v>
      </c>
      <c r="H24" s="3">
        <v>239</v>
      </c>
      <c r="I24" s="3">
        <v>306.5</v>
      </c>
      <c r="J24" s="3">
        <f t="shared" si="2"/>
        <v>67.5</v>
      </c>
      <c r="K24" s="3">
        <f t="shared" si="3"/>
        <v>22.022838499184338</v>
      </c>
    </row>
    <row r="25" spans="2:11" x14ac:dyDescent="0.2">
      <c r="B25" s="9">
        <v>20</v>
      </c>
      <c r="C25" s="10">
        <v>245.8</v>
      </c>
      <c r="D25" s="10">
        <v>310.7</v>
      </c>
      <c r="E25" s="10">
        <f t="shared" si="0"/>
        <v>64.899999999999977</v>
      </c>
      <c r="F25" s="10">
        <f t="shared" si="1"/>
        <v>20.88831670421628</v>
      </c>
      <c r="H25" s="10">
        <v>257.39999999999998</v>
      </c>
      <c r="I25" s="10">
        <v>316</v>
      </c>
      <c r="J25" s="10">
        <f t="shared" si="2"/>
        <v>58.600000000000023</v>
      </c>
      <c r="K25" s="10">
        <f t="shared" si="3"/>
        <v>18.544303797468363</v>
      </c>
    </row>
    <row r="26" spans="2:11" x14ac:dyDescent="0.2">
      <c r="B26" s="25" t="s">
        <v>33</v>
      </c>
      <c r="C26" s="3">
        <f>AVERAGE(C6:C25)</f>
        <v>259.33000000000004</v>
      </c>
      <c r="D26" s="3">
        <f t="shared" ref="D26:K26" si="4">AVERAGE(D6:D25)</f>
        <v>328.77499999999998</v>
      </c>
      <c r="E26" s="3">
        <f t="shared" si="4"/>
        <v>69.445000000000007</v>
      </c>
      <c r="F26" s="3">
        <f t="shared" si="4"/>
        <v>21.10416901635627</v>
      </c>
      <c r="H26" s="3">
        <f t="shared" si="4"/>
        <v>261.45</v>
      </c>
      <c r="I26" s="3">
        <f t="shared" si="4"/>
        <v>317.38</v>
      </c>
      <c r="J26" s="3">
        <f t="shared" si="4"/>
        <v>55.929999999999993</v>
      </c>
      <c r="K26" s="3">
        <f t="shared" si="4"/>
        <v>17.662429912194209</v>
      </c>
    </row>
    <row r="27" spans="2:11" x14ac:dyDescent="0.2">
      <c r="B27" s="7" t="s">
        <v>1</v>
      </c>
      <c r="C27" s="10">
        <f>_xlfn.STDEV.S(C6:C25)</f>
        <v>15.183789832719976</v>
      </c>
      <c r="D27" s="10">
        <f t="shared" ref="D27:K27" si="5">_xlfn.STDEV.S(D6:D25)</f>
        <v>18.79963255519975</v>
      </c>
      <c r="E27" s="12">
        <f t="shared" si="5"/>
        <v>8.1806881064330845</v>
      </c>
      <c r="F27" s="10">
        <f t="shared" si="5"/>
        <v>1.9838017554429703</v>
      </c>
      <c r="G27" s="12"/>
      <c r="H27" s="10">
        <f t="shared" si="5"/>
        <v>18.83318739269647</v>
      </c>
      <c r="I27" s="10">
        <f t="shared" si="5"/>
        <v>17.618698201507105</v>
      </c>
      <c r="J27" s="12">
        <f t="shared" si="5"/>
        <v>8.5670175366742427</v>
      </c>
      <c r="K27" s="10">
        <f t="shared" si="5"/>
        <v>2.767653908090562</v>
      </c>
    </row>
  </sheetData>
  <mergeCells count="4">
    <mergeCell ref="C3:F3"/>
    <mergeCell ref="H3:K3"/>
    <mergeCell ref="C4:F4"/>
    <mergeCell ref="H4:K4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</vt:lpstr>
      <vt:lpstr>t検定</vt:lpstr>
      <vt:lpstr>前後線グラフ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2021-07-12T08:49:44Z</cp:lastPrinted>
  <dcterms:created xsi:type="dcterms:W3CDTF">2021-07-12T08:11:57Z</dcterms:created>
  <dcterms:modified xsi:type="dcterms:W3CDTF">2024-04-07T06:29:10Z</dcterms:modified>
</cp:coreProperties>
</file>